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2770" yWindow="32770" windowWidth="19200" windowHeight="7970" tabRatio="868" activeTab="3"/>
  </bookViews>
  <sheets>
    <sheet name="SKP Pegawai" sheetId="11" r:id="rId1"/>
    <sheet name="Lampiran SKP" sheetId="12" r:id="rId2"/>
    <sheet name="Evaluasi Pegawai" sheetId="3" r:id="rId3"/>
    <sheet name="Dok.ev" sheetId="14" r:id="rId4"/>
    <sheet name="CD" sheetId="6" r:id="rId5"/>
    <sheet name="K" sheetId="5" state="hidden" r:id="rId6"/>
    <sheet name="PD" sheetId="7" state="hidden" r:id="rId7"/>
  </sheets>
  <externalReferences>
    <externalReference r:id="rId8"/>
    <externalReference r:id="rId9"/>
  </externalReferences>
  <definedNames>
    <definedName name="asdep">#REF!</definedName>
    <definedName name="Eli">#REF!</definedName>
    <definedName name="fajar">#REF!</definedName>
    <definedName name="kegiatan">#REF!</definedName>
    <definedName name="KRITERIA">INDIRECT('[1]Evaluasi kual'!$G$27)</definedName>
    <definedName name="POLAKUAL">INDIRECT([2]Evaluasi!$A$15)</definedName>
    <definedName name="_xlnm.Print_Area" localSheetId="3">Dok.ev!$A$1:$D$45</definedName>
    <definedName name="s">#REF!</definedName>
    <definedName name="sfsdf">#REF!</definedName>
  </definedNames>
  <calcPr calcId="144525"/>
</workbook>
</file>

<file path=xl/calcChain.xml><?xml version="1.0" encoding="utf-8"?>
<calcChain xmlns="http://schemas.openxmlformats.org/spreadsheetml/2006/main">
  <c r="A75" i="3" l="1"/>
  <c r="B45" i="14" l="1"/>
  <c r="B44" i="14"/>
  <c r="A6" i="3"/>
  <c r="B26" i="3" l="1"/>
  <c r="B34" i="3"/>
  <c r="B33" i="3"/>
  <c r="B32" i="3"/>
  <c r="B31" i="3"/>
  <c r="B30" i="3"/>
  <c r="B29" i="3"/>
  <c r="M29" i="3" l="1"/>
  <c r="M31" i="3"/>
  <c r="M33" i="3"/>
  <c r="M35" i="3"/>
  <c r="B20" i="3"/>
  <c r="B22" i="3" l="1"/>
  <c r="E72" i="11"/>
  <c r="C22" i="12" s="1"/>
  <c r="D30" i="14" l="1"/>
  <c r="B24" i="3"/>
  <c r="B39" i="3" l="1"/>
  <c r="B40" i="3"/>
  <c r="B37" i="3"/>
  <c r="M39" i="3"/>
  <c r="B38" i="3"/>
  <c r="B23" i="3"/>
  <c r="B25" i="3"/>
  <c r="B27" i="3"/>
  <c r="B28" i="3"/>
  <c r="B21" i="3"/>
  <c r="B19" i="3"/>
  <c r="G6" i="3"/>
  <c r="M37" i="3" l="1"/>
  <c r="H83" i="3" l="1"/>
  <c r="E71" i="11"/>
  <c r="H82" i="3" s="1"/>
  <c r="B72" i="11"/>
  <c r="B22" i="12" s="1"/>
  <c r="B71" i="11"/>
  <c r="B21" i="12" s="1"/>
  <c r="H77" i="3"/>
  <c r="M52" i="3"/>
  <c r="M56" i="3"/>
  <c r="M60" i="3"/>
  <c r="M64" i="3"/>
  <c r="M68" i="3"/>
  <c r="M48" i="3"/>
  <c r="M44" i="3"/>
  <c r="M21" i="3"/>
  <c r="M23" i="3"/>
  <c r="M25" i="3"/>
  <c r="M27" i="3"/>
  <c r="J9" i="3"/>
  <c r="D19" i="14" s="1"/>
  <c r="J10" i="3"/>
  <c r="D20" i="14" s="1"/>
  <c r="J11" i="3"/>
  <c r="D21" i="14" s="1"/>
  <c r="J12" i="3"/>
  <c r="D22" i="14" s="1"/>
  <c r="J8" i="3"/>
  <c r="D18" i="14" s="1"/>
  <c r="D9" i="3"/>
  <c r="D13" i="14" s="1"/>
  <c r="D10" i="3"/>
  <c r="D14" i="14" s="1"/>
  <c r="D11" i="3"/>
  <c r="D15" i="14" s="1"/>
  <c r="D12" i="3"/>
  <c r="D8" i="3"/>
  <c r="D12" i="14" s="1"/>
  <c r="B37" i="14" s="1"/>
  <c r="A22" i="6"/>
  <c r="M19" i="3"/>
  <c r="A1" i="7"/>
  <c r="B8" i="6"/>
  <c r="E8" i="6"/>
  <c r="E6" i="6" s="1"/>
  <c r="E6" i="7" s="1"/>
  <c r="H8" i="6"/>
  <c r="K8" i="6"/>
  <c r="K7" i="6" s="1"/>
  <c r="G7" i="7" s="1"/>
  <c r="N8" i="6"/>
  <c r="N4" i="6" s="1"/>
  <c r="H4" i="7" s="1"/>
  <c r="B3" i="5"/>
  <c r="C3" i="5"/>
  <c r="D3" i="5"/>
  <c r="B4" i="5"/>
  <c r="C4" i="5"/>
  <c r="D4" i="5"/>
  <c r="B5" i="5"/>
  <c r="C5" i="5"/>
  <c r="D5" i="5"/>
  <c r="C9" i="5"/>
  <c r="C10" i="5"/>
  <c r="C11" i="5"/>
  <c r="C12" i="5"/>
  <c r="D31" i="14" s="1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H6" i="6" l="1"/>
  <c r="H4" i="6"/>
  <c r="F4" i="7" s="1"/>
  <c r="H5" i="6"/>
  <c r="F5" i="7" s="1"/>
  <c r="B7" i="6"/>
  <c r="B6" i="6" s="1"/>
  <c r="E7" i="6"/>
  <c r="E7" i="7" s="1"/>
  <c r="D16" i="14"/>
  <c r="D28" i="14"/>
  <c r="H7" i="6"/>
  <c r="F7" i="7" s="1"/>
  <c r="C21" i="12"/>
  <c r="N5" i="6"/>
  <c r="H5" i="7" s="1"/>
  <c r="K5" i="6"/>
  <c r="G5" i="7" s="1"/>
  <c r="E4" i="6"/>
  <c r="E4" i="7" s="1"/>
  <c r="N6" i="6"/>
  <c r="H6" i="7" s="1"/>
  <c r="E5" i="6"/>
  <c r="E5" i="7" s="1"/>
  <c r="K3" i="6"/>
  <c r="G3" i="7" s="1"/>
  <c r="D7" i="7"/>
  <c r="F6" i="7"/>
  <c r="E3" i="6"/>
  <c r="E3" i="7" s="1"/>
  <c r="N7" i="6"/>
  <c r="H7" i="7" s="1"/>
  <c r="B7" i="7" s="1"/>
  <c r="K4" i="6"/>
  <c r="G4" i="7" s="1"/>
  <c r="N3" i="6"/>
  <c r="H3" i="7" s="1"/>
  <c r="K6" i="6"/>
  <c r="G6" i="7" s="1"/>
  <c r="H3" i="6"/>
  <c r="F3" i="7" s="1"/>
  <c r="D38" i="14"/>
  <c r="M41" i="3"/>
  <c r="M42" i="3" s="1"/>
  <c r="D37" i="14"/>
  <c r="B2" i="7"/>
  <c r="M72" i="3"/>
  <c r="M73" i="3" s="1"/>
  <c r="B38" i="14"/>
  <c r="B5" i="6" l="1"/>
  <c r="B4" i="6" s="1"/>
  <c r="B3" i="6" s="1"/>
  <c r="D6" i="7"/>
  <c r="B6" i="7" s="1"/>
  <c r="D5" i="7"/>
  <c r="B5" i="7" s="1"/>
  <c r="D3" i="7" l="1"/>
  <c r="B3" i="7" s="1"/>
  <c r="D4" i="7"/>
  <c r="B4" i="7" s="1"/>
  <c r="B8" i="7" l="1"/>
</calcChain>
</file>

<file path=xl/sharedStrings.xml><?xml version="1.0" encoding="utf-8"?>
<sst xmlns="http://schemas.openxmlformats.org/spreadsheetml/2006/main" count="435" uniqueCount="231">
  <si>
    <t>SASARAN KINERJA PEGAWAI</t>
  </si>
  <si>
    <t>PERIODE PENILAIAN:</t>
  </si>
  <si>
    <t>PEGAWAI YANG DINILAI</t>
  </si>
  <si>
    <t>PEJABAT PENILAI KINERJA</t>
  </si>
  <si>
    <t>NAMA</t>
  </si>
  <si>
    <t>NIP</t>
  </si>
  <si>
    <t>PANGKAT/GOL. RUANG</t>
  </si>
  <si>
    <t>JABATAN</t>
  </si>
  <si>
    <t>UNIT KERJA</t>
  </si>
  <si>
    <t>HASIL KERJA</t>
  </si>
  <si>
    <t>NO.</t>
  </si>
  <si>
    <t>A. UTAMA</t>
  </si>
  <si>
    <t>B. TAMBAHAN</t>
  </si>
  <si>
    <t>PERILAKU KERJA</t>
  </si>
  <si>
    <t>Berorientasi pelayanan</t>
  </si>
  <si>
    <t>- Memahami dan memenuhi kebutuhan masyarakat</t>
  </si>
  <si>
    <t>Ekspektasi Khusus Pimpinan:</t>
  </si>
  <si>
    <t>- Ramah, cekatan, solutif, dan dapat diandalkan</t>
  </si>
  <si>
    <t>- Melakukan perbaikan tiada henti</t>
  </si>
  <si>
    <t>Akuntabel</t>
  </si>
  <si>
    <t>- Melaksanakan tugas dengan jujur, bertanggungjawab, cermat, disiplin dan berintegritas tinggi</t>
  </si>
  <si>
    <t>- Menggunakan kekayaan dan barang milik negara secara bertanggungjawab, efektif, dan efisien</t>
  </si>
  <si>
    <t>- Tidak menyalahgunakan kewenangan jabatan</t>
  </si>
  <si>
    <t>Kompeten</t>
  </si>
  <si>
    <t>- Meningkatkan kompetensi diri untuk menjawab tantangan yang selalu berubah</t>
  </si>
  <si>
    <t>- Membantu orang lain belajar</t>
  </si>
  <si>
    <t>- Melaksanakan tugas dengan kualitas terbaik</t>
  </si>
  <si>
    <t>Harmonis</t>
  </si>
  <si>
    <t>- Menghargai setiap orang apapun latar belakangnya</t>
  </si>
  <si>
    <t>- Suka menolong orang lain</t>
  </si>
  <si>
    <t>- Membangun lingkungan kerja yang kondusif</t>
  </si>
  <si>
    <t>Loyal</t>
  </si>
  <si>
    <t>- Memegang teguh ideologi Pancasila, Undang-Undang Dasar Negara Republik Indonesia Tahun 1945, setia kepada Negara Kesatuan Republik Indonesia serta pemerintahan yang sah</t>
  </si>
  <si>
    <t>- Menjaga nama baik sesama ASN, Pimpinan, Instansi, dan Negara</t>
  </si>
  <si>
    <t>- Menjaga rahasia jabatan dan negara</t>
  </si>
  <si>
    <t>Adaptif</t>
  </si>
  <si>
    <t>- Cepat menyesuaikan diri menghadapi perubahan</t>
  </si>
  <si>
    <t>- Terus berinovasi dan mengembangkan kreativitas</t>
  </si>
  <si>
    <t>- Bertindak proaktif</t>
  </si>
  <si>
    <t>Kolaboratif</t>
  </si>
  <si>
    <t>- Memberi kesempatan kepada berbagai pihak untuk berkontribusi</t>
  </si>
  <si>
    <t>- Terbuka dalam bekerja sama untuk menghasilkan nilai tambah</t>
  </si>
  <si>
    <t>- Menggerakkan pemanfaatan berbagai sumberdaya untuk tujuan bersama</t>
  </si>
  <si>
    <t>Pejabat Penilai Kinerja</t>
  </si>
  <si>
    <t>LAMPIRAN SASARAN KINERJA PEGAWAI</t>
  </si>
  <si>
    <t>DUKUNGAN SUMBER DAYA</t>
  </si>
  <si>
    <t>SKEMA PERTANGGUNGJAWABAN</t>
  </si>
  <si>
    <t>KONSEKUENSI</t>
  </si>
  <si>
    <t>EVALUASI KINERJA PEGAWAI</t>
  </si>
  <si>
    <t>BAGI PEJABAT ADMINISTRASI DAN PEJABAT FUNGSIONAL</t>
  </si>
  <si>
    <t xml:space="preserve">INSTANSI </t>
  </si>
  <si>
    <t>CAPAIAN KINERJA ORGANISASI*</t>
  </si>
  <si>
    <t>POLA DISTRIBUSI:</t>
  </si>
  <si>
    <t>UMPAN BALIK BERKELANJUTAN BERDASARKAN BUKTI DUKUNG</t>
  </si>
  <si>
    <t>RATING HASIL KERJA*</t>
  </si>
  <si>
    <t>SESUAI EKSPEKTASI</t>
  </si>
  <si>
    <t>RATING PERILAKU KERJA*</t>
  </si>
  <si>
    <t>PREDIKAT KINERJA PEGAWAI*</t>
  </si>
  <si>
    <t>Di Atas Ekspektasi</t>
  </si>
  <si>
    <t>Sesuai Ekspektasi</t>
  </si>
  <si>
    <t>Di Bawah Ekspektasi</t>
  </si>
  <si>
    <t>Sesuai
Ekspektasi</t>
  </si>
  <si>
    <t>Di Atas
Ekspektasi</t>
  </si>
  <si>
    <t>Hasil Kerja</t>
  </si>
  <si>
    <t>Perilaku Kerja</t>
  </si>
  <si>
    <t>Concatenate</t>
  </si>
  <si>
    <t>Hasil</t>
  </si>
  <si>
    <t>SANGAT BAIK</t>
  </si>
  <si>
    <t>BAIK</t>
  </si>
  <si>
    <t>BUTUH PERBAIKAN</t>
  </si>
  <si>
    <r>
      <rPr>
        <sz val="8"/>
        <rFont val="Calibri"/>
      </rPr>
      <t>KURANG/</t>
    </r>
    <r>
      <rPr>
        <i/>
        <sz val="8"/>
        <rFont val="Calibri"/>
      </rPr>
      <t>MISS CONDUCT</t>
    </r>
  </si>
  <si>
    <r>
      <rPr>
        <sz val="8"/>
        <rFont val="Calibri"/>
      </rPr>
      <t>KURANG/</t>
    </r>
    <r>
      <rPr>
        <i/>
        <sz val="8"/>
        <rFont val="Calibri"/>
      </rPr>
      <t>MISS CONDUCT</t>
    </r>
  </si>
  <si>
    <t>SANGAT KURANG</t>
  </si>
  <si>
    <r>
      <rPr>
        <sz val="8"/>
        <rFont val="Calibri"/>
      </rPr>
      <t>KURANG/</t>
    </r>
    <r>
      <rPr>
        <i/>
        <sz val="8"/>
        <rFont val="Calibri"/>
      </rPr>
      <t>MISS CONDUCT</t>
    </r>
  </si>
  <si>
    <t>KURANG/MISS CONDUCT</t>
  </si>
  <si>
    <t>Istimewa</t>
  </si>
  <si>
    <t>Baik</t>
  </si>
  <si>
    <t>Butuh Perbaikan</t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</si>
  <si>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</si>
  <si>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t>Sangat Kurang</t>
  </si>
  <si>
    <t>Kategori</t>
  </si>
  <si>
    <t>Pola Distribusi</t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</si>
  <si>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</si>
  <si>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</si>
  <si>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</si>
  <si>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</si>
  <si>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r>
      <rPr>
        <sz val="11"/>
        <rFont val="Calibri"/>
      </rPr>
      <t>Kurang/</t>
    </r>
    <r>
      <rPr>
        <i/>
        <sz val="11"/>
        <rFont val="Calibri"/>
      </rPr>
      <t>Misconduct</t>
    </r>
  </si>
  <si>
    <t>Sangat Baik</t>
  </si>
  <si>
    <t>Jumlah</t>
  </si>
  <si>
    <t>Kurang/Missconduct</t>
  </si>
  <si>
    <t>Sangat
Kurang</t>
  </si>
  <si>
    <r>
      <rPr>
        <sz val="11"/>
        <rFont val="Calibri"/>
      </rPr>
      <t xml:space="preserve">Kurang/
</t>
    </r>
    <r>
      <rPr>
        <i/>
        <sz val="11"/>
        <rFont val="Calibri"/>
      </rPr>
      <t>Misconduct</t>
    </r>
  </si>
  <si>
    <t>Butuh
Perbaikan</t>
  </si>
  <si>
    <t>Sangat
Baik</t>
  </si>
  <si>
    <r>
      <t xml:space="preserve">PENDEKATAN HASIL KERJA </t>
    </r>
    <r>
      <rPr>
        <b/>
        <sz val="11"/>
        <rFont val="BookmanOldStyle"/>
      </rPr>
      <t>KUALITATIF</t>
    </r>
  </si>
  <si>
    <t xml:space="preserve">NO </t>
  </si>
  <si>
    <t xml:space="preserve">PEGAWAI YANG DINILAI </t>
  </si>
  <si>
    <t xml:space="preserve">NAMA </t>
  </si>
  <si>
    <t xml:space="preserve">PANGKAT/ GOL. RUANG </t>
  </si>
  <si>
    <t>PANGKAT/ GOL. RUANG</t>
  </si>
  <si>
    <t xml:space="preserve">JABATAN </t>
  </si>
  <si>
    <t xml:space="preserve">UNIT KERJA </t>
  </si>
  <si>
    <t>(Hasil yang diharapkan dengan prioritas rendah disertai dengan Jabatan Pimpinan yang memberikan penugasan)</t>
  </si>
  <si>
    <t>PERILAKU KERJA*</t>
  </si>
  <si>
    <r>
      <t>- Memahami dan memenuhi kebutuhan masyarakat</t>
    </r>
    <r>
      <rPr>
        <sz val="11"/>
        <color indexed="8"/>
        <rFont val="Calibri"/>
        <family val="2"/>
      </rPr>
      <t/>
    </r>
  </si>
  <si>
    <t>- Menggunakan kekayaan dan barang milik negara secara bertanggung
jawab, efektif, dan efisien.</t>
  </si>
  <si>
    <t>- Meningkatkan kompetensi diri untuk menjawab tantangan yang selalu
berubah</t>
  </si>
  <si>
    <t>- Menggerakkan pemanfaatan berbagai sumberdaya untuk tujuan
bersama</t>
  </si>
  <si>
    <t xml:space="preserve">Pegawai yang Dinilai </t>
  </si>
  <si>
    <t>BAGI PEJABAT ADMINISTRASI/ FUNGSIONAL</t>
  </si>
  <si>
    <t>Ukuran keberhasilan/ Indikator Kinerja Individu, Target :</t>
  </si>
  <si>
    <t>DIATAS EKSPEKTASI</t>
  </si>
  <si>
    <t>DIBAWAH EKSPEKTASI</t>
  </si>
  <si>
    <t>TIDAK ADA KEBERATAN NILAI KINERJA</t>
  </si>
  <si>
    <t>PERIODE*: TRIWULAN I/II/III/IV-AKHIR**</t>
  </si>
  <si>
    <t>KEMENTERIAN PENDIDIKAN, KEBUDAYAAN, RISET, DAN TEKNOLOGI</t>
  </si>
  <si>
    <t>:</t>
  </si>
  <si>
    <t>ATASAN PEJABAT PENILAI KINERJA</t>
  </si>
  <si>
    <t>EVALUASI KINERJA</t>
  </si>
  <si>
    <t>CAPAIAN KINERJA ORGANISASI</t>
  </si>
  <si>
    <t>PREDIKAT KINERJA PEGAWAI</t>
  </si>
  <si>
    <t>CATATAN/ REKOMENDASI</t>
  </si>
  <si>
    <t>Pegawai yang dinilai</t>
  </si>
  <si>
    <t>Pejabat Penilai Kinerja,</t>
  </si>
  <si>
    <t>DOKUMEN EVALUASI KINERJA PEGAWAI</t>
  </si>
  <si>
    <t xml:space="preserve">Rekomendasi </t>
  </si>
  <si>
    <t xml:space="preserve">Angka </t>
  </si>
  <si>
    <t>Pembina Utama Madya, IV/d</t>
  </si>
  <si>
    <t>KEMDIKBUDRISTEK</t>
  </si>
  <si>
    <t>Dukungan sarana administrasi yang memadai (printer, tinta, kertas, post it…)</t>
  </si>
  <si>
    <t>Dukungan pimpinan dalam pengambilan kebijakan internal</t>
  </si>
  <si>
    <t>PENDEKATAN HASIL KERJA KUALITATIF</t>
  </si>
  <si>
    <t>Menghargai setiap orang yang dilayani</t>
  </si>
  <si>
    <t>Arahan pimpinan selalu ditindaklanjuti dengan baik</t>
  </si>
  <si>
    <t>Tidak menggunakan fasilitas kantor untuk kepentingan pribadi</t>
  </si>
  <si>
    <t>Selalu berusaha mengupayakan hal yang terbaik dalam pelaksanaan tugasnya</t>
  </si>
  <si>
    <t>Pegawai dapat menyesuaikan diri dengan aturan terbaru dengan baik</t>
  </si>
  <si>
    <t>Rutin mengadakan pertemuan dengan anggota tim yang lain terkait pekerjaan sehari-hari</t>
  </si>
  <si>
    <t>sudah baik, pertahankan</t>
  </si>
  <si>
    <t>sudah baik, pertahankan dan tingkatkan</t>
  </si>
  <si>
    <t>Rencana  Pembelajaran Semester  (RPS)  disusun sesuai dengan kurikulum dan jumlah mata kuliah yang diampu  (Penugasan dari Pimpinan PTS)</t>
  </si>
  <si>
    <t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RPS sebanyak 4 set, sesuai dengan mata kuliah yang diampu                                                                                                                                                                                                                                                  - Dokumen RPS tersedia lengkap dan sesuai dengan petunjuk penyusunan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</si>
  <si>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Pengajaran mata kuliah …………………………….. sesuai dengan  RPS dan tepat waktu (Penugasan dari Pimpinan PTS)</t>
  </si>
  <si>
    <t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Perkuliahan dilaksanakan 16 kali pertemuan per semester                                                                                                                                                                                                                                                                           - Dokumen hasil  perkuliahan tersedia lengkap</t>
  </si>
  <si>
    <t>Hasil Bimbingan mahasiswa di bidang akademik sesuai dengan  petunjuk teknis dan tepat waktu  (Penugasan dari Pimpinan PTS)</t>
  </si>
  <si>
    <t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mendapat bimbingan akademik sebanyak  50 mahasiswa                                                                                                                                                                                                                                            - KRS mahasiswa di portal akademik telah diperiksa dan disetujui </t>
  </si>
  <si>
    <t>Hasil bimbingan tugas akhir  mahasiswa sesuai  panduan penulisan tugas akhir dan tepat waktu   (Penugasan dari Pimpinan PTS)</t>
  </si>
  <si>
    <t>DI ATAS EKSPEKTASI</t>
  </si>
  <si>
    <t>Hasil visitasi  ke lokasi Kuliah Kerja Nyata (KKN) sesuai  surat penugasan  (Penugasan dari Pimpinan PTS)</t>
  </si>
  <si>
    <r>
      <t xml:space="preserve">- Melaksanakan tugas dengan jujur, bertanggung jawab, cermat, disiplin, dan berintegritas tinggi
</t>
    </r>
    <r>
      <rPr>
        <sz val="9"/>
        <color indexed="54"/>
        <rFont val="TrebuchetMS"/>
      </rPr>
      <t/>
    </r>
  </si>
  <si>
    <t>- Memegang teguh ideologi Pancasila, Undang-Undang Dasar Negara Republik Indonesia Tahun 1945, setia pada Negara Kesatuan Republik Indonesia serta pemerintahan yang sah</t>
  </si>
  <si>
    <t>Keluaran penelitian  yang telah  dipublikasikan  (Penugasan dari Pimpinan PTS)</t>
  </si>
  <si>
    <t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Artikel yang dimuat dalam Jurnal Internasional berindeks Scopus sebanyak 1 Jurnal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Artikel yang dimuat dalam Jurnal  Nasional  berindeks SINTA-4 sebanyak 1 Jurnal                                                                                                                                                                                                                                        - Artikel yang dimuat dalam  Prosiding  Internasional berindeks  WOS sebanyak 1 Prosiding</t>
  </si>
  <si>
    <t>Hasil Pengabdian kepada masyarakat sesuai  bidang keahlian (Penugasan dari Pimpinan PTS)</t>
  </si>
  <si>
    <t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Bimbingan Teknis kepada masyarakat mengenai identifikasi potensi  untuk pendirian badan usaha sesuai materi, dan tepat waktu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Dokumen hasil  pelaksanaan bimbingan teknis tersedia lengkap                                                                                                                                                                                                                                       </t>
  </si>
  <si>
    <t>Hasil keterlibatan aktif dalam pertemuan ilmiah sesuai bidang  ilmu (Penugasan dari Pimpinan PTS)</t>
  </si>
  <si>
    <t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Memperoleh sertifikat seminar internasional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</si>
  <si>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Dukungan sarana prasarana pengajaran yang memadai</t>
  </si>
  <si>
    <t>Daftar kehadiran mengajar diserahkan ke Program Studi setiap akhir semester</t>
  </si>
  <si>
    <t xml:space="preserve">Dokumen pencapaian sasaran kinerja diserahkan ke Program Studi </t>
  </si>
  <si>
    <t>Rekomendasi peringkat hasil kerja akan kurang apabila tidak sesuai dengan ekspektasi</t>
  </si>
  <si>
    <t>Perkuliahan dilaksanakan 16 kali pertemuan per sesmester sudah dilaksanakan</t>
  </si>
  <si>
    <t>Semua mahasiswa telah mengikuti kegiatan perwalian KRS di awal semester</t>
  </si>
  <si>
    <t>Pembimbingan dilaksanakan sesuai rencana sehingga mahasiswa selesai kuliah tepat waktu</t>
  </si>
  <si>
    <t>Kegiatan KKN telah dilaksanakan dan hasilnya bermanfaat bagi masyarakat</t>
  </si>
  <si>
    <t>Semua jurnal telah terbit  tepat waktu</t>
  </si>
  <si>
    <t xml:space="preserve">Kegiatan pengabdian dilaksanakan di desa yang belum ada BUMDes </t>
  </si>
  <si>
    <t>Kegiatan seminar yang diikuti seminar internasional yang narasumbernya dari 6 negara berbeda</t>
  </si>
  <si>
    <t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mendapat visitasi sebanyak 6 mahasiswa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Laporan hasil visitasi  tersedia lengkap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Visitasi  dilaksanakan satu minggu 2 kali</t>
  </si>
  <si>
    <t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dibimbing sebanyak 5 mahasiswa                                                                                                                                                                                                                                                         - Bimbingan dilaksanakan satu minggu 1 kali</t>
  </si>
  <si>
    <t>Dukungan dari pimpinan Perguruan Tinggi</t>
  </si>
  <si>
    <r>
      <t xml:space="preserve">PERIODE: </t>
    </r>
    <r>
      <rPr>
        <strike/>
        <sz val="11"/>
        <rFont val="Calibri"/>
        <family val="2"/>
      </rPr>
      <t>TRIWULAN I</t>
    </r>
    <r>
      <rPr>
        <sz val="11"/>
        <rFont val="Calibri"/>
        <family val="2"/>
      </rPr>
      <t>/</t>
    </r>
    <r>
      <rPr>
        <strike/>
        <sz val="11"/>
        <rFont val="Calibri"/>
        <family val="2"/>
      </rPr>
      <t>II</t>
    </r>
    <r>
      <rPr>
        <sz val="11"/>
        <rFont val="Calibri"/>
        <family val="2"/>
      </rPr>
      <t>/</t>
    </r>
    <r>
      <rPr>
        <strike/>
        <sz val="11"/>
        <rFont val="Calibri"/>
        <family val="2"/>
      </rPr>
      <t>III</t>
    </r>
    <r>
      <rPr>
        <sz val="11"/>
        <rFont val="Calibri"/>
        <family val="2"/>
      </rPr>
      <t>/</t>
    </r>
    <r>
      <rPr>
        <strike/>
        <sz val="11"/>
        <rFont val="Calibri"/>
        <family val="2"/>
      </rPr>
      <t>IV</t>
    </r>
    <r>
      <rPr>
        <sz val="11"/>
        <rFont val="Calibri"/>
        <family val="2"/>
      </rPr>
      <t>-AKHIR*</t>
    </r>
  </si>
  <si>
    <t>NIP /NIDN</t>
  </si>
  <si>
    <r>
      <t xml:space="preserve">NIP </t>
    </r>
    <r>
      <rPr>
        <i/>
        <sz val="11"/>
        <rFont val="BookmanOldStyle"/>
      </rPr>
      <t>(*opsional)/NIDN</t>
    </r>
  </si>
  <si>
    <t>196306041989031022/00105168703</t>
  </si>
  <si>
    <t>NIP/ NIDN</t>
  </si>
  <si>
    <t>Deakan Faultas Ekonomi</t>
  </si>
  <si>
    <t>Atasn Pejabat Penilai,</t>
  </si>
  <si>
    <t>Mengetahui,</t>
  </si>
  <si>
    <t>PERIODE PENILAIAN: 1  JANUARI SD 31 DESEMBER TAHUN 2023</t>
  </si>
  <si>
    <t>DPK</t>
  </si>
  <si>
    <t>Pembina Utama Madia, IV/b</t>
  </si>
  <si>
    <t>LLDIKTI</t>
  </si>
  <si>
    <t>Kepala LLDIKTI</t>
  </si>
  <si>
    <t>DTS</t>
  </si>
  <si>
    <t>Kaprodi/Pembantu Direktur</t>
  </si>
  <si>
    <t xml:space="preserve">Jabatan </t>
  </si>
  <si>
    <t>Kaprodi Manajemen/Pembantu Sirektur</t>
  </si>
  <si>
    <t>Nama Dosen Yang dinilai</t>
  </si>
  <si>
    <t>Nama Penilai</t>
  </si>
  <si>
    <t>Jabatan Fungsionalnya apa</t>
  </si>
  <si>
    <t>Inpassingnya apa</t>
  </si>
  <si>
    <t>Nama Kampusnya</t>
  </si>
  <si>
    <t>jumlah yang di bikin atau dokumen rps yang tersedia</t>
  </si>
  <si>
    <t>di tulis mata kuliah yang di ajarkan</t>
  </si>
  <si>
    <t>BAP, Absensi materi pelaksanaan kuliah berapa kali</t>
  </si>
  <si>
    <t>jumlah mahasiswa perwalian, KRS mahasiswa</t>
  </si>
  <si>
    <t>jabarkan jurnal/penelitian yang telah dibuat</t>
  </si>
  <si>
    <t>isi judul pengmas, dokumennya wujudnya apa/hasil pengmasnya</t>
  </si>
  <si>
    <t>boleh kosong/boleh di isi sesuai dengan ekspetasi pimpinan : contoh unruk memberikan pelayanan harus tepat waktu, pelayanan harus 24 jam</t>
  </si>
  <si>
    <t>boleh kosong/boleh di isi sesuai dengan ekspetasi pimpinan : contoh pelayanan harus di PTS tidak boleh di rumah atau diluar tempat kerja</t>
  </si>
  <si>
    <t>boleh kosong/boleh tidak : contoh: dimohon seluruh dosen harus belajar IT agar perkuliahan mudah</t>
  </si>
  <si>
    <t>boleh kosong/boleh tidak</t>
  </si>
  <si>
    <t>boleh kosong/ boleh tidak</t>
  </si>
  <si>
    <t>Yogyakarta, 31 Januari 2023</t>
  </si>
  <si>
    <t>NIP boleh kosong/00101016702</t>
  </si>
  <si>
    <t>misal butuh priter, koneksi internet, butuh dukungan sarana prasarana mendukung perkuliahan</t>
  </si>
  <si>
    <t>contoh butuh labaoran atau sarana yang memadahi</t>
  </si>
  <si>
    <t>terkait kurikulum dsbnya</t>
  </si>
  <si>
    <t>misal BAP, Presensi, Materi perkuliahan, Silabus, Buku Ajar, Panduan Prktikum tersedia Lengkap</t>
  </si>
  <si>
    <t>Yogyakarta, 30 Desember 2023</t>
  </si>
  <si>
    <t>tanggal bebas tapi mendekati akhir tahun, bulannya harus desember 2023</t>
  </si>
  <si>
    <t>tgl bebas tapi di bulan januari 2023 jangan tanggal merah</t>
  </si>
  <si>
    <t>boleh di isi boleh tidak</t>
  </si>
  <si>
    <t>ini berdasarkan capaian kinerja pimpinannya masing-masing, capaian program kerjanya terpenuhi atau tidak di pilih disini</t>
  </si>
  <si>
    <t>tuliskan jumlah dosen di PTS berserta DPKnya</t>
  </si>
  <si>
    <t>Sudah baik dan pengelolaan waktu sudah sesuai dengan jadwal (DI ISI OLEH ATASANNYA/PENILAI)</t>
  </si>
  <si>
    <t xml:space="preserve">4 set RPS sesuai mata kuliah yang diampu telah diselesaikan tepat waktu </t>
  </si>
  <si>
    <r>
      <t xml:space="preserve">REALISASI BERDASARKAN BUKTI DUKUNG </t>
    </r>
    <r>
      <rPr>
        <b/>
        <sz val="11"/>
        <color rgb="FFFF0000"/>
        <rFont val="Calibri"/>
        <family val="2"/>
      </rPr>
      <t>(DARI DOSENNYA/YANG DINILAI)</t>
    </r>
  </si>
  <si>
    <r>
      <t xml:space="preserve">HASIL KERJA </t>
    </r>
    <r>
      <rPr>
        <b/>
        <sz val="11"/>
        <color rgb="FFFF0000"/>
        <rFont val="Calibri"/>
        <family val="2"/>
      </rPr>
      <t>(DARI ATASANNYA/PENILAINYA)</t>
    </r>
    <r>
      <rPr>
        <sz val="11"/>
        <rFont val="Calibri"/>
        <family val="2"/>
      </rPr>
      <t xml:space="preserve">
1-Dibawah Ekspektasi
2- Sesuai Ekspektasi
3- diatas Ekspektasi</t>
    </r>
  </si>
  <si>
    <r>
      <t>UMPAN BALIK BERKELANJUTAN BERDASARKAN BUKTI DUKUNG (</t>
    </r>
    <r>
      <rPr>
        <b/>
        <sz val="11"/>
        <color rgb="FFFF0000"/>
        <rFont val="Calibri"/>
        <family val="2"/>
      </rPr>
      <t>DI ISI ATASANNYA/PENILAINYA</t>
    </r>
    <r>
      <rPr>
        <sz val="11"/>
        <rFont val="Calibri"/>
        <family val="2"/>
      </rPr>
      <t>)</t>
    </r>
  </si>
  <si>
    <t>berubah sendiri</t>
  </si>
  <si>
    <t>berbuah sendiri dari atas</t>
  </si>
  <si>
    <r>
      <t xml:space="preserve">Sudah baik dan sesuai </t>
    </r>
    <r>
      <rPr>
        <b/>
        <sz val="10"/>
        <color rgb="FFFF0000"/>
        <rFont val="Calibri"/>
        <family val="2"/>
      </rPr>
      <t>contoh, tidak ramah, pelayanan kurang full service</t>
    </r>
  </si>
  <si>
    <t>Perilaku DOSENNYA/YANG DINILAI</t>
  </si>
  <si>
    <t>Hubungan Rekomendasi Perlikau Kerja dengan Hasil Kinerjanya untuk menentukan PREDIKAT PEGAWAI !!!!!</t>
  </si>
  <si>
    <t>DIREKTURNYA</t>
  </si>
  <si>
    <t>NIP BOLEH KOSONG/00507116505</t>
  </si>
  <si>
    <t>1 JANUARI S.D. 31 DESEMBER TAHUN 2023</t>
  </si>
  <si>
    <t>6. Yogyakarta, 30 Desember 2023</t>
  </si>
  <si>
    <t>7. Yogyakarta, 30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</si>
</sst>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6">
    <font>
      <sz val="11"/>
      <name val="Calibri"/>
    </font>
    <font>
      <u/>
      <sz val="11"/>
      <name val="Calibri"/>
    </font>
    <font>
      <sz val="11"/>
      <name val="Calibri"/>
    </font>
    <font>
      <b/>
      <sz val="11"/>
      <name val="Calibri"/>
    </font>
    <font>
      <sz val="8"/>
      <name val="Calibri"/>
    </font>
    <font>
      <sz val="20"/>
      <name val="Calibri"/>
    </font>
    <font>
      <sz val="48"/>
      <name val="Calibri"/>
    </font>
    <font>
      <i/>
      <sz val="8"/>
      <name val="Calibri"/>
    </font>
    <font>
      <i/>
      <sz val="11"/>
      <name val="Calibri"/>
    </font>
    <font>
      <sz val="11"/>
      <name val="BookmanOldStyle"/>
    </font>
    <font>
      <b/>
      <sz val="11"/>
      <name val="BookmanOldStyle"/>
    </font>
    <font>
      <i/>
      <sz val="11"/>
      <name val="BookmanOldStyle"/>
    </font>
    <font>
      <sz val="11"/>
      <color indexed="8"/>
      <name val="Calibri"/>
      <family val="2"/>
    </font>
    <font>
      <sz val="9"/>
      <color indexed="54"/>
      <name val="TrebuchetMS"/>
    </font>
    <font>
      <sz val="11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BookmanOldStyle"/>
    </font>
    <font>
      <b/>
      <i/>
      <sz val="11"/>
      <color theme="1"/>
      <name val="Calibri"/>
      <family val="2"/>
      <scheme val="minor"/>
    </font>
    <font>
      <strike/>
      <sz val="11"/>
      <name val="Calibri"/>
      <family val="2"/>
    </font>
    <font>
      <sz val="11"/>
      <color rgb="FF0070C0"/>
      <name val="BookmanOldStyle"/>
    </font>
    <font>
      <b/>
      <sz val="11"/>
      <color rgb="FF0070C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b/>
      <sz val="10"/>
      <name val="Calibri"/>
      <family val="2"/>
    </font>
    <font>
      <sz val="11"/>
      <color rgb="FFFF0000"/>
      <name val="BookmanOldStyle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AADB"/>
        <bgColor rgb="FF8EAADB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rgb="FFD9E2F3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319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/>
    <xf numFmtId="0" fontId="0" fillId="0" borderId="23" xfId="0" applyFont="1" applyBorder="1" applyAlignment="1">
      <alignment horizontal="right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1" fontId="0" fillId="0" borderId="17" xfId="0" applyNumberFormat="1" applyFont="1" applyBorder="1" applyAlignment="1">
      <alignment horizontal="center"/>
    </xf>
    <xf numFmtId="9" fontId="0" fillId="0" borderId="0" xfId="0" applyNumberFormat="1" applyFont="1"/>
    <xf numFmtId="0" fontId="0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1" fontId="0" fillId="0" borderId="17" xfId="0" applyNumberFormat="1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9" fillId="0" borderId="0" xfId="1" applyFont="1" applyAlignment="1"/>
    <xf numFmtId="0" fontId="9" fillId="0" borderId="0" xfId="1" applyFont="1" applyBorder="1" applyAlignment="1">
      <alignment vertic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right" vertical="center"/>
    </xf>
    <xf numFmtId="0" fontId="9" fillId="4" borderId="1" xfId="1" applyFont="1" applyFill="1" applyBorder="1" applyAlignment="1">
      <alignment vertical="center"/>
    </xf>
    <xf numFmtId="0" fontId="9" fillId="0" borderId="1" xfId="1" applyFont="1" applyBorder="1" applyAlignment="1">
      <alignment vertical="center"/>
    </xf>
    <xf numFmtId="0" fontId="10" fillId="0" borderId="0" xfId="1" applyFont="1" applyAlignment="1"/>
    <xf numFmtId="0" fontId="9" fillId="0" borderId="0" xfId="1" applyFont="1" applyBorder="1" applyAlignment="1">
      <alignment horizontal="center" vertical="center"/>
    </xf>
    <xf numFmtId="0" fontId="21" fillId="0" borderId="0" xfId="1" applyFont="1"/>
    <xf numFmtId="0" fontId="21" fillId="0" borderId="1" xfId="1" applyFont="1" applyBorder="1" applyAlignment="1">
      <alignment horizontal="center"/>
    </xf>
    <xf numFmtId="0" fontId="21" fillId="0" borderId="1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1" fillId="0" borderId="0" xfId="1" applyFont="1" applyBorder="1" applyAlignment="1">
      <alignment horizontal="left"/>
    </xf>
    <xf numFmtId="0" fontId="14" fillId="0" borderId="0" xfId="1" applyFont="1" applyBorder="1" applyAlignment="1"/>
    <xf numFmtId="0" fontId="14" fillId="0" borderId="0" xfId="1" applyFont="1" applyBorder="1" applyAlignment="1">
      <alignment horizontal="center" vertical="center"/>
    </xf>
    <xf numFmtId="0" fontId="22" fillId="3" borderId="0" xfId="0" applyFont="1" applyFill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22" fillId="3" borderId="0" xfId="0" applyFont="1" applyFill="1"/>
    <xf numFmtId="0" fontId="0" fillId="0" borderId="0" xfId="0"/>
    <xf numFmtId="0" fontId="2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6" xfId="0" applyFill="1" applyBorder="1"/>
    <xf numFmtId="0" fontId="0" fillId="7" borderId="9" xfId="0" applyFill="1" applyBorder="1" applyAlignment="1">
      <alignment horizontal="center" vertical="center"/>
    </xf>
    <xf numFmtId="0" fontId="0" fillId="7" borderId="7" xfId="0" applyFill="1" applyBorder="1"/>
    <xf numFmtId="0" fontId="0" fillId="7" borderId="15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41" fontId="0" fillId="0" borderId="1" xfId="0" applyNumberFormat="1" applyBorder="1"/>
    <xf numFmtId="0" fontId="0" fillId="7" borderId="4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41" fontId="0" fillId="0" borderId="1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0" xfId="1" applyFont="1" applyAlignment="1">
      <alignment vertical="top"/>
    </xf>
    <xf numFmtId="0" fontId="0" fillId="0" borderId="0" xfId="0" applyFont="1" applyAlignment="1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2" fontId="28" fillId="0" borderId="1" xfId="0" applyNumberFormat="1" applyFont="1" applyBorder="1"/>
    <xf numFmtId="0" fontId="9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top"/>
    </xf>
    <xf numFmtId="0" fontId="9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top" wrapText="1"/>
    </xf>
    <xf numFmtId="0" fontId="15" fillId="0" borderId="0" xfId="0" applyFont="1" applyAlignment="1"/>
    <xf numFmtId="0" fontId="0" fillId="0" borderId="0" xfId="0" applyFont="1" applyAlignment="1"/>
    <xf numFmtId="0" fontId="0" fillId="0" borderId="0" xfId="0" applyBorder="1" applyAlignment="1">
      <alignment horizontal="center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2" borderId="22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top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15" fillId="3" borderId="6" xfId="0" applyFont="1" applyFill="1" applyBorder="1" applyAlignment="1">
      <alignment vertical="top" wrapText="1"/>
    </xf>
    <xf numFmtId="0" fontId="15" fillId="3" borderId="9" xfId="0" applyFont="1" applyFill="1" applyBorder="1" applyAlignment="1">
      <alignment vertical="top" wrapText="1"/>
    </xf>
    <xf numFmtId="0" fontId="15" fillId="3" borderId="7" xfId="0" applyFont="1" applyFill="1" applyBorder="1" applyAlignment="1">
      <alignment vertical="top" wrapText="1"/>
    </xf>
    <xf numFmtId="0" fontId="16" fillId="3" borderId="0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/>
    </xf>
    <xf numFmtId="0" fontId="16" fillId="3" borderId="3" xfId="0" applyFont="1" applyFill="1" applyBorder="1" applyAlignment="1">
      <alignment horizontal="center" vertical="top"/>
    </xf>
    <xf numFmtId="0" fontId="15" fillId="9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15" fillId="8" borderId="16" xfId="0" applyFont="1" applyFill="1" applyBorder="1" applyAlignment="1">
      <alignment vertical="top" wrapText="1"/>
    </xf>
    <xf numFmtId="0" fontId="16" fillId="9" borderId="5" xfId="0" applyFont="1" applyFill="1" applyBorder="1" applyAlignment="1">
      <alignment horizontal="center" wrapText="1"/>
    </xf>
    <xf numFmtId="0" fontId="15" fillId="2" borderId="17" xfId="0" applyFont="1" applyFill="1" applyBorder="1" applyAlignment="1">
      <alignment horizontal="center" vertical="center" wrapText="1"/>
    </xf>
    <xf numFmtId="0" fontId="30" fillId="0" borderId="20" xfId="0" applyFont="1" applyBorder="1" applyAlignment="1">
      <alignment vertical="top" wrapText="1"/>
    </xf>
    <xf numFmtId="0" fontId="30" fillId="0" borderId="0" xfId="0" applyFont="1" applyAlignment="1">
      <alignment vertical="top" wrapText="1"/>
    </xf>
    <xf numFmtId="0" fontId="30" fillId="0" borderId="21" xfId="0" applyFont="1" applyBorder="1" applyAlignment="1">
      <alignment vertical="top" wrapText="1"/>
    </xf>
    <xf numFmtId="0" fontId="30" fillId="0" borderId="22" xfId="0" applyFont="1" applyBorder="1" applyAlignment="1">
      <alignment vertical="top" wrapText="1"/>
    </xf>
    <xf numFmtId="0" fontId="15" fillId="9" borderId="1" xfId="0" applyFont="1" applyFill="1" applyBorder="1" applyAlignment="1">
      <alignment horizontal="center" wrapText="1"/>
    </xf>
    <xf numFmtId="0" fontId="16" fillId="9" borderId="1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2" borderId="16" xfId="0" applyFont="1" applyFill="1" applyBorder="1" applyAlignment="1">
      <alignment vertical="top" wrapText="1"/>
    </xf>
    <xf numFmtId="0" fontId="15" fillId="2" borderId="19" xfId="0" applyFont="1" applyFill="1" applyBorder="1" applyAlignment="1">
      <alignment vertical="top" wrapText="1"/>
    </xf>
    <xf numFmtId="0" fontId="15" fillId="0" borderId="0" xfId="0" applyFont="1" applyAlignment="1"/>
    <xf numFmtId="0" fontId="9" fillId="0" borderId="0" xfId="1" applyFont="1" applyAlignment="1">
      <alignment horizontal="center"/>
    </xf>
    <xf numFmtId="0" fontId="9" fillId="4" borderId="6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 wrapText="1"/>
    </xf>
    <xf numFmtId="0" fontId="11" fillId="0" borderId="6" xfId="1" applyFont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top"/>
    </xf>
    <xf numFmtId="0" fontId="11" fillId="0" borderId="9" xfId="1" applyFont="1" applyBorder="1" applyAlignment="1">
      <alignment horizontal="left" vertical="top"/>
    </xf>
    <xf numFmtId="0" fontId="11" fillId="0" borderId="7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top"/>
    </xf>
    <xf numFmtId="0" fontId="9" fillId="0" borderId="3" xfId="1" applyFont="1" applyBorder="1" applyAlignment="1">
      <alignment horizontal="center" vertical="top"/>
    </xf>
    <xf numFmtId="0" fontId="9" fillId="0" borderId="4" xfId="1" applyFont="1" applyBorder="1" applyAlignment="1">
      <alignment horizontal="center" vertical="top"/>
    </xf>
    <xf numFmtId="0" fontId="9" fillId="0" borderId="5" xfId="1" applyFont="1" applyBorder="1" applyAlignment="1">
      <alignment horizontal="center" vertical="top"/>
    </xf>
    <xf numFmtId="0" fontId="9" fillId="0" borderId="6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1" xfId="1" quotePrefix="1" applyFont="1" applyBorder="1" applyAlignment="1">
      <alignment horizontal="left" vertical="center" wrapText="1"/>
    </xf>
    <xf numFmtId="0" fontId="9" fillId="0" borderId="1" xfId="1" quotePrefix="1" applyFont="1" applyBorder="1" applyAlignment="1">
      <alignment horizontal="left" vertical="top" wrapText="1"/>
    </xf>
    <xf numFmtId="0" fontId="27" fillId="0" borderId="12" xfId="1" applyFont="1" applyBorder="1" applyAlignment="1">
      <alignment horizontal="left" vertical="top" wrapText="1"/>
    </xf>
    <xf numFmtId="0" fontId="27" fillId="0" borderId="13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2" xfId="1" applyFont="1" applyBorder="1" applyAlignment="1">
      <alignment vertical="center" wrapText="1"/>
    </xf>
    <xf numFmtId="0" fontId="27" fillId="0" borderId="13" xfId="1" applyFont="1" applyBorder="1" applyAlignment="1">
      <alignment vertical="center"/>
    </xf>
    <xf numFmtId="0" fontId="27" fillId="0" borderId="10" xfId="1" applyFont="1" applyBorder="1" applyAlignment="1">
      <alignment vertical="center"/>
    </xf>
    <xf numFmtId="0" fontId="27" fillId="0" borderId="11" xfId="1" applyFont="1" applyBorder="1" applyAlignment="1">
      <alignment vertical="center"/>
    </xf>
    <xf numFmtId="0" fontId="27" fillId="0" borderId="12" xfId="1" applyFont="1" applyBorder="1" applyAlignment="1">
      <alignment vertical="top" wrapText="1"/>
    </xf>
    <xf numFmtId="0" fontId="27" fillId="0" borderId="13" xfId="1" applyFont="1" applyBorder="1" applyAlignment="1">
      <alignment vertical="top"/>
    </xf>
    <xf numFmtId="0" fontId="27" fillId="0" borderId="10" xfId="1" applyFont="1" applyBorder="1" applyAlignment="1">
      <alignment vertical="top"/>
    </xf>
    <xf numFmtId="0" fontId="27" fillId="0" borderId="11" xfId="1" applyFont="1" applyBorder="1" applyAlignment="1">
      <alignment vertical="top"/>
    </xf>
    <xf numFmtId="0" fontId="9" fillId="0" borderId="1" xfId="1" quotePrefix="1" applyFont="1" applyBorder="1" applyAlignment="1">
      <alignment horizontal="left" vertical="center"/>
    </xf>
    <xf numFmtId="0" fontId="27" fillId="0" borderId="12" xfId="1" applyFont="1" applyBorder="1" applyAlignment="1">
      <alignment horizontal="left" vertical="center" wrapText="1"/>
    </xf>
    <xf numFmtId="0" fontId="27" fillId="0" borderId="13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  <xf numFmtId="0" fontId="27" fillId="0" borderId="13" xfId="1" applyFont="1" applyBorder="1" applyAlignment="1">
      <alignment vertical="top" wrapText="1"/>
    </xf>
    <xf numFmtId="0" fontId="27" fillId="0" borderId="10" xfId="1" applyFont="1" applyBorder="1" applyAlignment="1">
      <alignment vertical="top" wrapText="1"/>
    </xf>
    <xf numFmtId="0" fontId="27" fillId="0" borderId="11" xfId="1" applyFont="1" applyBorder="1" applyAlignment="1">
      <alignment vertical="top" wrapText="1"/>
    </xf>
    <xf numFmtId="0" fontId="27" fillId="0" borderId="12" xfId="1" applyFont="1" applyBorder="1" applyAlignment="1">
      <alignment vertical="top"/>
    </xf>
    <xf numFmtId="0" fontId="9" fillId="0" borderId="0" xfId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4" borderId="6" xfId="1" applyFont="1" applyFill="1" applyBorder="1" applyAlignment="1">
      <alignment horizontal="left"/>
    </xf>
    <xf numFmtId="0" fontId="21" fillId="4" borderId="9" xfId="1" applyFont="1" applyFill="1" applyBorder="1" applyAlignment="1">
      <alignment horizontal="left"/>
    </xf>
    <xf numFmtId="0" fontId="21" fillId="4" borderId="7" xfId="1" applyFont="1" applyFill="1" applyBorder="1" applyAlignment="1">
      <alignment horizontal="left"/>
    </xf>
    <xf numFmtId="0" fontId="19" fillId="3" borderId="6" xfId="2" applyFont="1" applyFill="1" applyBorder="1"/>
    <xf numFmtId="0" fontId="19" fillId="3" borderId="7" xfId="2" applyFont="1" applyFill="1" applyBorder="1"/>
    <xf numFmtId="0" fontId="19" fillId="3" borderId="1" xfId="2" applyFont="1" applyFill="1" applyBorder="1"/>
    <xf numFmtId="0" fontId="14" fillId="0" borderId="0" xfId="1" applyFont="1" applyBorder="1" applyAlignment="1">
      <alignment horizontal="center" vertical="center"/>
    </xf>
    <xf numFmtId="0" fontId="21" fillId="0" borderId="1" xfId="1" applyFont="1" applyBorder="1" applyAlignment="1"/>
    <xf numFmtId="0" fontId="21" fillId="0" borderId="1" xfId="1" applyFont="1" applyBorder="1" applyAlignment="1">
      <alignment horizontal="left"/>
    </xf>
    <xf numFmtId="0" fontId="19" fillId="3" borderId="1" xfId="2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/>
    </xf>
    <xf numFmtId="0" fontId="29" fillId="0" borderId="29" xfId="0" applyFont="1" applyBorder="1" applyAlignment="1">
      <alignment vertical="top" wrapText="1"/>
    </xf>
    <xf numFmtId="0" fontId="29" fillId="0" borderId="0" xfId="0" quotePrefix="1" applyFont="1" applyBorder="1" applyAlignment="1">
      <alignment vertical="top" wrapText="1"/>
    </xf>
    <xf numFmtId="0" fontId="29" fillId="0" borderId="30" xfId="0" quotePrefix="1" applyFont="1" applyBorder="1" applyAlignment="1">
      <alignment vertical="top" wrapText="1"/>
    </xf>
    <xf numFmtId="0" fontId="29" fillId="0" borderId="26" xfId="0" quotePrefix="1" applyFont="1" applyBorder="1" applyAlignment="1">
      <alignment vertical="top" wrapText="1"/>
    </xf>
    <xf numFmtId="0" fontId="29" fillId="0" borderId="16" xfId="0" quotePrefix="1" applyFont="1" applyBorder="1" applyAlignment="1">
      <alignment vertical="top" wrapText="1"/>
    </xf>
    <xf numFmtId="0" fontId="29" fillId="0" borderId="19" xfId="0" quotePrefix="1" applyFont="1" applyBorder="1" applyAlignment="1">
      <alignment vertical="top" wrapText="1"/>
    </xf>
    <xf numFmtId="0" fontId="29" fillId="0" borderId="29" xfId="0" applyFont="1" applyBorder="1" applyAlignment="1">
      <alignment horizontal="left" vertical="top" wrapText="1"/>
    </xf>
    <xf numFmtId="0" fontId="15" fillId="0" borderId="0" xfId="0" applyFont="1" applyAlignment="1"/>
    <xf numFmtId="0" fontId="15" fillId="0" borderId="30" xfId="0" applyFont="1" applyBorder="1"/>
    <xf numFmtId="0" fontId="32" fillId="0" borderId="44" xfId="0" applyFont="1" applyBorder="1" applyAlignment="1">
      <alignment horizontal="left" vertical="top" wrapText="1"/>
    </xf>
    <xf numFmtId="0" fontId="32" fillId="0" borderId="45" xfId="0" applyFont="1" applyBorder="1" applyAlignment="1">
      <alignment horizontal="left" vertical="top" wrapText="1"/>
    </xf>
    <xf numFmtId="0" fontId="32" fillId="0" borderId="46" xfId="0" applyFont="1" applyBorder="1" applyAlignment="1">
      <alignment horizontal="left" vertical="top" wrapText="1"/>
    </xf>
    <xf numFmtId="0" fontId="29" fillId="0" borderId="29" xfId="0" quotePrefix="1" applyFont="1" applyBorder="1" applyAlignment="1">
      <alignment horizontal="left" vertical="top" wrapText="1"/>
    </xf>
    <xf numFmtId="0" fontId="15" fillId="0" borderId="26" xfId="0" applyFont="1" applyBorder="1"/>
    <xf numFmtId="0" fontId="15" fillId="0" borderId="16" xfId="0" applyFont="1" applyBorder="1"/>
    <xf numFmtId="0" fontId="15" fillId="0" borderId="19" xfId="0" applyFont="1" applyBorder="1"/>
    <xf numFmtId="0" fontId="15" fillId="2" borderId="27" xfId="0" applyFont="1" applyFill="1" applyBorder="1" applyAlignment="1">
      <alignment horizontal="left" vertical="center"/>
    </xf>
    <xf numFmtId="0" fontId="15" fillId="0" borderId="28" xfId="0" applyFont="1" applyBorder="1"/>
    <xf numFmtId="0" fontId="16" fillId="3" borderId="3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/>
    </xf>
    <xf numFmtId="0" fontId="16" fillId="3" borderId="12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16" fillId="3" borderId="10" xfId="0" applyFont="1" applyFill="1" applyBorder="1" applyAlignment="1">
      <alignment horizontal="left" vertical="top" wrapText="1"/>
    </xf>
    <xf numFmtId="0" fontId="16" fillId="3" borderId="11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horizontal="left" vertical="top" wrapText="1"/>
    </xf>
    <xf numFmtId="0" fontId="15" fillId="3" borderId="9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0" fontId="15" fillId="3" borderId="5" xfId="0" applyFont="1" applyFill="1" applyBorder="1" applyAlignment="1">
      <alignment horizontal="left" vertical="top"/>
    </xf>
    <xf numFmtId="0" fontId="16" fillId="3" borderId="3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/>
    </xf>
    <xf numFmtId="0" fontId="15" fillId="3" borderId="40" xfId="0" applyFont="1" applyFill="1" applyBorder="1" applyAlignment="1">
      <alignment horizontal="left" vertical="top" wrapText="1"/>
    </xf>
    <xf numFmtId="0" fontId="15" fillId="3" borderId="28" xfId="0" applyFont="1" applyFill="1" applyBorder="1" applyAlignment="1">
      <alignment horizontal="left" vertical="top" wrapText="1"/>
    </xf>
    <xf numFmtId="0" fontId="15" fillId="3" borderId="41" xfId="0" applyFont="1" applyFill="1" applyBorder="1" applyAlignment="1">
      <alignment horizontal="left" vertical="top" wrapText="1"/>
    </xf>
    <xf numFmtId="0" fontId="15" fillId="3" borderId="42" xfId="0" applyFont="1" applyFill="1" applyBorder="1" applyAlignment="1">
      <alignment horizontal="left" vertical="top" wrapText="1"/>
    </xf>
    <xf numFmtId="0" fontId="15" fillId="3" borderId="32" xfId="0" applyFont="1" applyFill="1" applyBorder="1" applyAlignment="1">
      <alignment horizontal="left" vertical="top" wrapText="1"/>
    </xf>
    <xf numFmtId="0" fontId="15" fillId="3" borderId="43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30" fillId="0" borderId="26" xfId="0" quotePrefix="1" applyFont="1" applyBorder="1" applyAlignment="1">
      <alignment horizontal="left" vertical="top" wrapText="1"/>
    </xf>
    <xf numFmtId="0" fontId="16" fillId="3" borderId="3" xfId="0" applyFont="1" applyFill="1" applyBorder="1" applyAlignment="1">
      <alignment horizontal="center" vertical="top"/>
    </xf>
    <xf numFmtId="0" fontId="16" fillId="9" borderId="3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left" vertical="top" wrapText="1"/>
    </xf>
    <xf numFmtId="0" fontId="15" fillId="0" borderId="18" xfId="0" applyFont="1" applyBorder="1"/>
    <xf numFmtId="0" fontId="32" fillId="0" borderId="1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30" fillId="0" borderId="5" xfId="0" applyFont="1" applyBorder="1" applyAlignment="1">
      <alignment horizontal="center" vertical="top" wrapText="1"/>
    </xf>
    <xf numFmtId="0" fontId="15" fillId="3" borderId="12" xfId="0" applyFont="1" applyFill="1" applyBorder="1" applyAlignment="1">
      <alignment horizontal="left" vertical="top"/>
    </xf>
    <xf numFmtId="0" fontId="15" fillId="3" borderId="13" xfId="0" applyFont="1" applyFill="1" applyBorder="1" applyAlignment="1">
      <alignment horizontal="left" vertical="top"/>
    </xf>
    <xf numFmtId="0" fontId="15" fillId="3" borderId="10" xfId="0" applyFont="1" applyFill="1" applyBorder="1" applyAlignment="1">
      <alignment horizontal="left" vertical="top"/>
    </xf>
    <xf numFmtId="0" fontId="15" fillId="3" borderId="11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center" vertical="top"/>
    </xf>
    <xf numFmtId="0" fontId="15" fillId="0" borderId="27" xfId="0" applyFont="1" applyBorder="1" applyAlignment="1">
      <alignment horizontal="left" vertical="center"/>
    </xf>
    <xf numFmtId="0" fontId="15" fillId="0" borderId="31" xfId="0" applyFont="1" applyBorder="1" applyAlignment="1">
      <alignment horizontal="left"/>
    </xf>
    <xf numFmtId="0" fontId="15" fillId="0" borderId="33" xfId="0" applyFont="1" applyBorder="1"/>
    <xf numFmtId="0" fontId="16" fillId="3" borderId="15" xfId="0" applyFont="1" applyFill="1" applyBorder="1" applyAlignment="1">
      <alignment horizontal="left" vertical="top" wrapText="1"/>
    </xf>
    <xf numFmtId="0" fontId="16" fillId="3" borderId="14" xfId="0" applyFont="1" applyFill="1" applyBorder="1" applyAlignment="1">
      <alignment horizontal="left" vertical="top" wrapText="1"/>
    </xf>
    <xf numFmtId="0" fontId="15" fillId="2" borderId="35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5" fillId="3" borderId="37" xfId="0" applyFont="1" applyFill="1" applyBorder="1" applyAlignment="1">
      <alignment horizontal="left" vertical="top" wrapText="1"/>
    </xf>
    <xf numFmtId="0" fontId="15" fillId="3" borderId="38" xfId="0" applyFont="1" applyFill="1" applyBorder="1" applyAlignment="1">
      <alignment horizontal="left" vertical="top" wrapText="1"/>
    </xf>
    <xf numFmtId="0" fontId="15" fillId="3" borderId="39" xfId="0" applyFont="1" applyFill="1" applyBorder="1" applyAlignment="1">
      <alignment horizontal="left" vertical="top" wrapText="1"/>
    </xf>
    <xf numFmtId="0" fontId="30" fillId="0" borderId="29" xfId="0" quotePrefix="1" applyFont="1" applyBorder="1" applyAlignment="1">
      <alignment horizontal="left" vertical="top" wrapText="1"/>
    </xf>
    <xf numFmtId="0" fontId="32" fillId="0" borderId="31" xfId="0" applyFont="1" applyBorder="1" applyAlignment="1">
      <alignment horizontal="left" vertical="top" wrapText="1"/>
    </xf>
    <xf numFmtId="0" fontId="16" fillId="0" borderId="29" xfId="0" applyFont="1" applyBorder="1"/>
    <xf numFmtId="0" fontId="16" fillId="0" borderId="26" xfId="0" applyFont="1" applyBorder="1"/>
    <xf numFmtId="0" fontId="15" fillId="0" borderId="0" xfId="0" applyFont="1" applyAlignment="1">
      <alignment horizontal="center"/>
    </xf>
    <xf numFmtId="0" fontId="16" fillId="8" borderId="31" xfId="0" applyFont="1" applyFill="1" applyBorder="1" applyAlignment="1">
      <alignment horizontal="left" vertical="top" wrapText="1"/>
    </xf>
    <xf numFmtId="0" fontId="15" fillId="9" borderId="32" xfId="0" applyFont="1" applyFill="1" applyBorder="1"/>
    <xf numFmtId="0" fontId="16" fillId="8" borderId="26" xfId="0" applyFont="1" applyFill="1" applyBorder="1" applyAlignment="1">
      <alignment horizontal="left" vertical="top" wrapText="1"/>
    </xf>
    <xf numFmtId="0" fontId="16" fillId="9" borderId="16" xfId="0" applyFont="1" applyFill="1" applyBorder="1"/>
    <xf numFmtId="0" fontId="16" fillId="2" borderId="31" xfId="0" applyFont="1" applyFill="1" applyBorder="1" applyAlignment="1">
      <alignment horizontal="left" vertical="top" wrapText="1"/>
    </xf>
    <xf numFmtId="0" fontId="15" fillId="0" borderId="32" xfId="0" applyFont="1" applyBorder="1"/>
    <xf numFmtId="0" fontId="16" fillId="2" borderId="26" xfId="0" applyFont="1" applyFill="1" applyBorder="1" applyAlignment="1">
      <alignment horizontal="left" vertical="top" wrapText="1"/>
    </xf>
    <xf numFmtId="0" fontId="16" fillId="0" borderId="16" xfId="0" applyFont="1" applyBorder="1"/>
    <xf numFmtId="0" fontId="15" fillId="3" borderId="1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5" fillId="0" borderId="2" xfId="0" applyFont="1" applyBorder="1" applyAlignment="1">
      <alignment horizontal="left"/>
    </xf>
    <xf numFmtId="0" fontId="15" fillId="0" borderId="2" xfId="0" applyFont="1" applyBorder="1"/>
    <xf numFmtId="0" fontId="15" fillId="5" borderId="34" xfId="0" applyFont="1" applyFill="1" applyBorder="1" applyAlignment="1">
      <alignment horizontal="center" wrapText="1"/>
    </xf>
    <xf numFmtId="0" fontId="15" fillId="5" borderId="35" xfId="0" applyFont="1" applyFill="1" applyBorder="1" applyAlignment="1">
      <alignment horizontal="center" wrapText="1"/>
    </xf>
    <xf numFmtId="0" fontId="16" fillId="2" borderId="27" xfId="0" applyFont="1" applyFill="1" applyBorder="1" applyAlignment="1">
      <alignment horizontal="left"/>
    </xf>
    <xf numFmtId="0" fontId="30" fillId="2" borderId="27" xfId="0" applyFont="1" applyFill="1" applyBorder="1" applyAlignment="1">
      <alignment horizontal="left"/>
    </xf>
    <xf numFmtId="0" fontId="15" fillId="2" borderId="31" xfId="0" applyFont="1" applyFill="1" applyBorder="1" applyAlignment="1">
      <alignment horizontal="left"/>
    </xf>
    <xf numFmtId="0" fontId="15" fillId="5" borderId="34" xfId="0" applyFont="1" applyFill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top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top"/>
    </xf>
    <xf numFmtId="4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7" fillId="3" borderId="0" xfId="0" applyFont="1" applyFill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2" fillId="0" borderId="18" xfId="0" applyFont="1" applyBorder="1"/>
    <xf numFmtId="0" fontId="5" fillId="6" borderId="31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2" fillId="0" borderId="29" xfId="0" applyFont="1" applyBorder="1"/>
    <xf numFmtId="0" fontId="0" fillId="0" borderId="0" xfId="0" applyFont="1" applyAlignment="1"/>
    <xf numFmtId="0" fontId="2" fillId="0" borderId="30" xfId="0" applyFont="1" applyBorder="1"/>
    <xf numFmtId="0" fontId="2" fillId="0" borderId="26" xfId="0" applyFont="1" applyBorder="1"/>
    <xf numFmtId="0" fontId="2" fillId="0" borderId="16" xfId="0" applyFont="1" applyBorder="1"/>
    <xf numFmtId="0" fontId="2" fillId="0" borderId="19" xfId="0" applyFont="1" applyBorder="1"/>
    <xf numFmtId="0" fontId="6" fillId="6" borderId="3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27" xfId="0" applyFont="1" applyBorder="1" applyAlignment="1">
      <alignment horizontal="center" vertical="center"/>
    </xf>
    <xf numFmtId="0" fontId="33" fillId="0" borderId="1" xfId="1" quotePrefix="1" applyFont="1" applyBorder="1" applyAlignment="1">
      <alignment vertical="center"/>
    </xf>
    <xf numFmtId="0" fontId="15" fillId="0" borderId="29" xfId="0" applyFont="1" applyBorder="1" applyAlignment="1"/>
    <xf numFmtId="0" fontId="15" fillId="0" borderId="0" xfId="0" applyFont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34" fillId="0" borderId="47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29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41" fontId="15" fillId="0" borderId="1" xfId="0" applyNumberFormat="1" applyFont="1" applyBorder="1"/>
    <xf numFmtId="41" fontId="15" fillId="0" borderId="1" xfId="0" quotePrefix="1" applyNumberFormat="1" applyFont="1" applyBorder="1"/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KURVA DISTRIBUSI
PREDIKAT KINERJA PEGAWAI DENGAN
CAPAIAN KINERJA ORGANISASI ISTIMEWA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PD!$A$3:$A$7</c:f>
              <c:strCache>
                <c:ptCount val="5"/>
                <c:pt idx="0">
                  <c:v>Sangat
Kurang</c:v>
                </c:pt>
                <c:pt idx="1">
                  <c:v>Kurang/
Misconduct</c:v>
                </c:pt>
                <c:pt idx="2">
                  <c:v>Butuh
Perbaikan</c:v>
                </c:pt>
                <c:pt idx="3">
                  <c:v>Baik</c:v>
                </c:pt>
                <c:pt idx="4">
                  <c:v>Sangat
Baik</c:v>
                </c:pt>
              </c:strCache>
            </c:strRef>
          </c:cat>
          <c:val>
            <c:numRef>
              <c:f>PD!$B$3:$B$7</c:f>
              <c:numCache>
                <c:formatCode>0</c:formatCode>
                <c:ptCount val="5"/>
                <c:pt idx="0">
                  <c:v>21.666666666666664</c:v>
                </c:pt>
                <c:pt idx="1">
                  <c:v>11.666666666666668</c:v>
                </c:pt>
                <c:pt idx="2">
                  <c:v>5</c:v>
                </c:pt>
                <c:pt idx="3">
                  <c:v>1.6666666666666665</c:v>
                </c:pt>
                <c:pt idx="4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132-492C-9CF1-E10390260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932480"/>
        <c:axId val="252934400"/>
      </c:lineChart>
      <c:catAx>
        <c:axId val="25293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2934400"/>
        <c:crosses val="autoZero"/>
        <c:auto val="1"/>
        <c:lblAlgn val="ctr"/>
        <c:lblOffset val="100"/>
        <c:noMultiLvlLbl val="1"/>
      </c:catAx>
      <c:valAx>
        <c:axId val="25293440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ID" sz="1000" b="0" i="0">
                    <a:solidFill>
                      <a:srgbClr val="000000"/>
                    </a:solidFill>
                    <a:latin typeface="+mn-lt"/>
                  </a:rPr>
                  <a:t>FREKUENSI PEGAWAI</a:t>
                </a:r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293248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Pola Distribusi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CD!$A$3:$A$7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CD!$B$3:$B$7</c:f>
              <c:numCache>
                <c:formatCode>0</c:formatCode>
                <c:ptCount val="5"/>
                <c:pt idx="0">
                  <c:v>0</c:v>
                </c:pt>
                <c:pt idx="1">
                  <c:v>3.291377314814814E-2</c:v>
                </c:pt>
                <c:pt idx="2">
                  <c:v>0.78993055555555547</c:v>
                </c:pt>
                <c:pt idx="3">
                  <c:v>6.3194444444444438</c:v>
                </c:pt>
                <c:pt idx="4">
                  <c:v>21.666666666666664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130-4B31-A9B1-8A021B1CE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173120"/>
        <c:axId val="255206912"/>
      </c:lineChart>
      <c:catAx>
        <c:axId val="253173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5206912"/>
        <c:crosses val="autoZero"/>
        <c:auto val="1"/>
        <c:lblAlgn val="ctr"/>
        <c:lblOffset val="100"/>
        <c:noMultiLvlLbl val="1"/>
      </c:catAx>
      <c:valAx>
        <c:axId val="2552069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317312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Pola Distribusi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CD!$D$3:$D$7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CD!$E$3:$E$7</c:f>
              <c:numCache>
                <c:formatCode>0</c:formatCode>
                <c:ptCount val="5"/>
                <c:pt idx="0">
                  <c:v>3.3333333333333321</c:v>
                </c:pt>
                <c:pt idx="1">
                  <c:v>5</c:v>
                </c:pt>
                <c:pt idx="2">
                  <c:v>10</c:v>
                </c:pt>
                <c:pt idx="3">
                  <c:v>18.333333333333332</c:v>
                </c:pt>
                <c:pt idx="4">
                  <c:v>3.333333333333333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F2B-42D6-9FE8-88332FE3B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5227392"/>
        <c:axId val="255229312"/>
      </c:lineChart>
      <c:catAx>
        <c:axId val="25522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5229312"/>
        <c:crosses val="autoZero"/>
        <c:auto val="1"/>
        <c:lblAlgn val="ctr"/>
        <c:lblOffset val="100"/>
        <c:noMultiLvlLbl val="1"/>
      </c:catAx>
      <c:valAx>
        <c:axId val="2552293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522739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Pola Distribusi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CD!$G$3:$G$7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CD!$H$3:$H$7</c:f>
              <c:numCache>
                <c:formatCode>0</c:formatCode>
                <c:ptCount val="5"/>
                <c:pt idx="0">
                  <c:v>5</c:v>
                </c:pt>
                <c:pt idx="1">
                  <c:v>6.6666666666666661</c:v>
                </c:pt>
                <c:pt idx="2">
                  <c:v>16.666666666666668</c:v>
                </c:pt>
                <c:pt idx="3">
                  <c:v>6.6666666666666661</c:v>
                </c:pt>
                <c:pt idx="4">
                  <c:v>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DBA-4C0E-9027-AE8F4A259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4885248"/>
        <c:axId val="254891520"/>
      </c:lineChart>
      <c:catAx>
        <c:axId val="254885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4891520"/>
        <c:crosses val="autoZero"/>
        <c:auto val="1"/>
        <c:lblAlgn val="ctr"/>
        <c:lblOffset val="100"/>
        <c:noMultiLvlLbl val="1"/>
      </c:catAx>
      <c:valAx>
        <c:axId val="2548915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488524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Pola Distribusi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xVal>
            <c:strRef>
              <c:f>CD!$J$3:$J$7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xVal>
          <c:yVal>
            <c:numRef>
              <c:f>CD!$K$3:$K$7</c:f>
              <c:numCache>
                <c:formatCode>0</c:formatCode>
                <c:ptCount val="5"/>
                <c:pt idx="0">
                  <c:v>3.333333333333333</c:v>
                </c:pt>
                <c:pt idx="1">
                  <c:v>18.333333333333332</c:v>
                </c:pt>
                <c:pt idx="2">
                  <c:v>10</c:v>
                </c:pt>
                <c:pt idx="3">
                  <c:v>5</c:v>
                </c:pt>
                <c:pt idx="4">
                  <c:v>3.333333333333333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B38-4CEF-8C05-1C2C13086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4907520"/>
        <c:axId val="254909824"/>
      </c:scatterChart>
      <c:valAx>
        <c:axId val="25490752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 rot="0" vert="horz"/>
          <a:lstStyle/>
          <a:p>
            <a:pPr>
              <a:defRPr lang="en-US"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4909824"/>
        <c:crosses val="autoZero"/>
        <c:crossBetween val="midCat"/>
      </c:valAx>
      <c:valAx>
        <c:axId val="25490982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4907520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Pola Distribusi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CD!$M$3:$M$7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CD!$N$3:$N$7</c:f>
              <c:numCache>
                <c:formatCode>0</c:formatCode>
                <c:ptCount val="5"/>
                <c:pt idx="0">
                  <c:v>21.666666666666664</c:v>
                </c:pt>
                <c:pt idx="1">
                  <c:v>11.666666666666668</c:v>
                </c:pt>
                <c:pt idx="2">
                  <c:v>5</c:v>
                </c:pt>
                <c:pt idx="3">
                  <c:v>1.6666666666666665</c:v>
                </c:pt>
                <c:pt idx="4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A71-4127-AE8D-42297583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5337984"/>
        <c:axId val="255339904"/>
      </c:lineChart>
      <c:catAx>
        <c:axId val="255337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5339904"/>
        <c:crosses val="autoZero"/>
        <c:auto val="1"/>
        <c:lblAlgn val="ctr"/>
        <c:lblOffset val="100"/>
        <c:noMultiLvlLbl val="1"/>
      </c:catAx>
      <c:valAx>
        <c:axId val="2553399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lang="en-US" b="0">
                    <a:solidFill>
                      <a:srgbClr val="000000"/>
                    </a:solidFill>
                    <a:latin typeface="+mn-lt"/>
                  </a:defRPr>
                </a:pPr>
                <a:endParaRPr lang="en-ID"/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lang="en-US"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5533798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15</xdr:row>
      <xdr:rowOff>31750</xdr:rowOff>
    </xdr:from>
    <xdr:to>
      <xdr:col>8</xdr:col>
      <xdr:colOff>19050</xdr:colOff>
      <xdr:row>15</xdr:row>
      <xdr:rowOff>2673350</xdr:rowOff>
    </xdr:to>
    <xdr:graphicFrame macro="">
      <xdr:nvGraphicFramePr>
        <xdr:cNvPr id="3088" name="Chart 1">
          <a:extLst>
            <a:ext uri="{FF2B5EF4-FFF2-40B4-BE49-F238E27FC236}">
              <a16:creationId xmlns="" xmlns:a16="http://schemas.microsoft.com/office/drawing/2014/main" id="{1C8E0816-F184-4FF1-AF8C-5FEA3ECEE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2171700</xdr:colOff>
      <xdr:row>1</xdr:row>
      <xdr:rowOff>0</xdr:rowOff>
    </xdr:from>
    <xdr:to>
      <xdr:col>3</xdr:col>
      <xdr:colOff>209550</xdr:colOff>
      <xdr:row>4</xdr:row>
      <xdr:rowOff>174066</xdr:rowOff>
    </xdr:to>
    <xdr:pic>
      <xdr:nvPicPr>
        <xdr:cNvPr id="64517" name="image1.png">
          <a:extLst>
            <a:ext uri="{FF2B5EF4-FFF2-40B4-BE49-F238E27FC236}">
              <a16:creationId xmlns="" xmlns:a16="http://schemas.microsoft.com/office/drawing/2014/main" id="{973E9AB2-C983-4E43-9BF7-3CD1EFBDEB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82576"/>
          <a:ext cx="666750" cy="74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8</xdr:row>
      <xdr:rowOff>107950</xdr:rowOff>
    </xdr:from>
    <xdr:to>
      <xdr:col>2</xdr:col>
      <xdr:colOff>279400</xdr:colOff>
      <xdr:row>18</xdr:row>
      <xdr:rowOff>146050</xdr:rowOff>
    </xdr:to>
    <xdr:graphicFrame macro="">
      <xdr:nvGraphicFramePr>
        <xdr:cNvPr id="6195" name="Chart 2">
          <a:extLst>
            <a:ext uri="{FF2B5EF4-FFF2-40B4-BE49-F238E27FC236}">
              <a16:creationId xmlns="" xmlns:a16="http://schemas.microsoft.com/office/drawing/2014/main" id="{0B89766B-A9D2-453F-A583-40ECDD4A8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3</xdr:col>
      <xdr:colOff>31750</xdr:colOff>
      <xdr:row>8</xdr:row>
      <xdr:rowOff>69850</xdr:rowOff>
    </xdr:from>
    <xdr:to>
      <xdr:col>5</xdr:col>
      <xdr:colOff>330200</xdr:colOff>
      <xdr:row>18</xdr:row>
      <xdr:rowOff>107950</xdr:rowOff>
    </xdr:to>
    <xdr:graphicFrame macro="">
      <xdr:nvGraphicFramePr>
        <xdr:cNvPr id="6196" name="Chart 3">
          <a:extLst>
            <a:ext uri="{FF2B5EF4-FFF2-40B4-BE49-F238E27FC236}">
              <a16:creationId xmlns="" xmlns:a16="http://schemas.microsoft.com/office/drawing/2014/main" id="{CC5FF526-7302-4585-BE06-1CA5D896A7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 editAs="oneCell">
    <xdr:from>
      <xdr:col>6</xdr:col>
      <xdr:colOff>19050</xdr:colOff>
      <xdr:row>8</xdr:row>
      <xdr:rowOff>107950</xdr:rowOff>
    </xdr:from>
    <xdr:to>
      <xdr:col>8</xdr:col>
      <xdr:colOff>254000</xdr:colOff>
      <xdr:row>18</xdr:row>
      <xdr:rowOff>120650</xdr:rowOff>
    </xdr:to>
    <xdr:graphicFrame macro="">
      <xdr:nvGraphicFramePr>
        <xdr:cNvPr id="6197" name="Chart 4">
          <a:extLst>
            <a:ext uri="{FF2B5EF4-FFF2-40B4-BE49-F238E27FC236}">
              <a16:creationId xmlns="" xmlns:a16="http://schemas.microsoft.com/office/drawing/2014/main" id="{8B5864F2-1719-43AB-8CAC-15C4166C4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 editAs="oneCell">
    <xdr:from>
      <xdr:col>9</xdr:col>
      <xdr:colOff>38100</xdr:colOff>
      <xdr:row>8</xdr:row>
      <xdr:rowOff>127000</xdr:rowOff>
    </xdr:from>
    <xdr:to>
      <xdr:col>11</xdr:col>
      <xdr:colOff>393700</xdr:colOff>
      <xdr:row>18</xdr:row>
      <xdr:rowOff>120650</xdr:rowOff>
    </xdr:to>
    <xdr:graphicFrame macro="">
      <xdr:nvGraphicFramePr>
        <xdr:cNvPr id="6198" name="Chart 5">
          <a:extLst>
            <a:ext uri="{FF2B5EF4-FFF2-40B4-BE49-F238E27FC236}">
              <a16:creationId xmlns="" xmlns:a16="http://schemas.microsoft.com/office/drawing/2014/main" id="{EFDD5C47-456C-431F-AB5A-4550C026F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 editAs="oneCell">
    <xdr:from>
      <xdr:col>12</xdr:col>
      <xdr:colOff>31750</xdr:colOff>
      <xdr:row>8</xdr:row>
      <xdr:rowOff>76200</xdr:rowOff>
    </xdr:from>
    <xdr:to>
      <xdr:col>14</xdr:col>
      <xdr:colOff>215900</xdr:colOff>
      <xdr:row>18</xdr:row>
      <xdr:rowOff>88900</xdr:rowOff>
    </xdr:to>
    <xdr:graphicFrame macro="">
      <xdr:nvGraphicFramePr>
        <xdr:cNvPr id="6199" name="Chart 6">
          <a:extLst>
            <a:ext uri="{FF2B5EF4-FFF2-40B4-BE49-F238E27FC236}">
              <a16:creationId xmlns="" xmlns:a16="http://schemas.microsoft.com/office/drawing/2014/main" id="{645E80E3-EC2A-4FF0-B36E-67B4F9AE0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ta/2022/Sos%20permen6%20Biro%20SDM/matrikx%20Biro%20SDM%202022-18Mei2022-pag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%20SKP%20Kualitat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o kual"/>
      <sheetName val="Matriks"/>
      <sheetName val="Hanjar kual"/>
      <sheetName val="Ira kual"/>
      <sheetName val="Lampiran kual"/>
      <sheetName val="Evaluasi kual"/>
      <sheetName val="Ref"/>
      <sheetName val="5. Lap. Dok. Penilaian Kinerja"/>
      <sheetName val="Sheet1 (2)"/>
      <sheetName val="031121"/>
      <sheetName val="Sheet1"/>
    </sheetNames>
    <sheetDataSet>
      <sheetData sheetId="0"/>
      <sheetData sheetId="1"/>
      <sheetData sheetId="2"/>
      <sheetData sheetId="3">
        <row r="7">
          <cell r="C7" t="str">
            <v>Ira Herawati Sumarlin, S.T.</v>
          </cell>
        </row>
      </sheetData>
      <sheetData sheetId="4"/>
      <sheetData sheetId="5">
        <row r="15">
          <cell r="A15" t="str">
            <v>BAIK</v>
          </cell>
        </row>
        <row r="27">
          <cell r="G27" t="str">
            <v>DIATAS EKSPEKTASI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 Kasatker"/>
      <sheetName val="Matriks"/>
      <sheetName val="SKP Pimpinan"/>
      <sheetName val="SKP Pegawai"/>
      <sheetName val="Lampiran SKP"/>
      <sheetName val="Evaluasi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5">
          <cell r="A15" t="str">
            <v>Istimewa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73"/>
  <sheetViews>
    <sheetView topLeftCell="A58" zoomScale="80" zoomScaleNormal="80" workbookViewId="0">
      <selection activeCell="G67" sqref="G67"/>
    </sheetView>
  </sheetViews>
  <sheetFormatPr defaultColWidth="9.08984375" defaultRowHeight="14"/>
  <cols>
    <col min="1" max="1" width="5" style="73" customWidth="1"/>
    <col min="2" max="2" width="27.6328125" style="24" bestFit="1" customWidth="1"/>
    <col min="3" max="3" width="42.6328125" style="24" customWidth="1"/>
    <col min="4" max="4" width="4.90625" style="24" bestFit="1" customWidth="1"/>
    <col min="5" max="5" width="29.453125" style="24" bestFit="1" customWidth="1"/>
    <col min="6" max="6" width="42.6328125" style="24" customWidth="1"/>
    <col min="7" max="16384" width="9.08984375" style="24"/>
  </cols>
  <sheetData>
    <row r="1" spans="1:8" ht="15" customHeight="1">
      <c r="A1" s="115" t="s">
        <v>0</v>
      </c>
      <c r="B1" s="115"/>
      <c r="C1" s="115"/>
      <c r="D1" s="115"/>
      <c r="E1" s="115"/>
      <c r="F1" s="115"/>
    </row>
    <row r="2" spans="1:8" ht="15" customHeight="1">
      <c r="A2" s="115" t="s">
        <v>94</v>
      </c>
      <c r="B2" s="115"/>
      <c r="C2" s="115"/>
      <c r="D2" s="115"/>
      <c r="E2" s="115"/>
      <c r="F2" s="115"/>
    </row>
    <row r="3" spans="1:8" ht="15" customHeight="1">
      <c r="A3" s="115" t="s">
        <v>109</v>
      </c>
      <c r="B3" s="115"/>
      <c r="C3" s="115"/>
      <c r="D3" s="115"/>
      <c r="E3" s="115"/>
      <c r="F3" s="115"/>
    </row>
    <row r="4" spans="1:8" ht="15" customHeight="1">
      <c r="A4" s="76"/>
      <c r="B4" s="23"/>
      <c r="C4" s="23"/>
      <c r="D4" s="23"/>
      <c r="E4" s="23"/>
      <c r="F4" s="23"/>
    </row>
    <row r="5" spans="1:8" ht="15" customHeight="1">
      <c r="A5" s="77"/>
      <c r="B5" s="24" t="s">
        <v>128</v>
      </c>
      <c r="C5" s="25"/>
      <c r="F5" s="27" t="s">
        <v>179</v>
      </c>
    </row>
    <row r="6" spans="1:8" ht="15" customHeight="1">
      <c r="A6" s="78" t="s">
        <v>95</v>
      </c>
      <c r="B6" s="116" t="s">
        <v>96</v>
      </c>
      <c r="C6" s="117"/>
      <c r="D6" s="28" t="s">
        <v>95</v>
      </c>
      <c r="E6" s="118" t="s">
        <v>3</v>
      </c>
      <c r="F6" s="118"/>
    </row>
    <row r="7" spans="1:8" ht="15" customHeight="1">
      <c r="A7" s="74">
        <v>1</v>
      </c>
      <c r="B7" s="29" t="s">
        <v>97</v>
      </c>
      <c r="C7" s="29" t="s">
        <v>188</v>
      </c>
      <c r="D7" s="29">
        <v>1</v>
      </c>
      <c r="E7" s="29" t="s">
        <v>4</v>
      </c>
      <c r="F7" s="29" t="s">
        <v>189</v>
      </c>
      <c r="G7" s="24" t="s">
        <v>180</v>
      </c>
      <c r="H7" s="24" t="s">
        <v>183</v>
      </c>
    </row>
    <row r="8" spans="1:8" ht="15" customHeight="1">
      <c r="A8" s="74">
        <v>2</v>
      </c>
      <c r="B8" s="29" t="s">
        <v>172</v>
      </c>
      <c r="C8" s="306" t="s">
        <v>205</v>
      </c>
      <c r="D8" s="29">
        <v>2</v>
      </c>
      <c r="E8" s="29" t="s">
        <v>173</v>
      </c>
      <c r="F8" s="306" t="s">
        <v>174</v>
      </c>
      <c r="G8" s="24" t="s">
        <v>184</v>
      </c>
      <c r="H8" s="24" t="s">
        <v>185</v>
      </c>
    </row>
    <row r="9" spans="1:8" ht="15" customHeight="1">
      <c r="A9" s="74">
        <v>3</v>
      </c>
      <c r="B9" s="29" t="s">
        <v>98</v>
      </c>
      <c r="C9" s="29" t="s">
        <v>191</v>
      </c>
      <c r="D9" s="29">
        <v>3</v>
      </c>
      <c r="E9" s="29" t="s">
        <v>99</v>
      </c>
      <c r="F9" s="29" t="s">
        <v>181</v>
      </c>
    </row>
    <row r="10" spans="1:8" ht="15" customHeight="1">
      <c r="A10" s="74">
        <v>4</v>
      </c>
      <c r="B10" s="29" t="s">
        <v>100</v>
      </c>
      <c r="C10" s="29" t="s">
        <v>190</v>
      </c>
      <c r="D10" s="29">
        <v>4</v>
      </c>
      <c r="E10" s="29" t="s">
        <v>7</v>
      </c>
      <c r="F10" s="29" t="s">
        <v>183</v>
      </c>
      <c r="G10" s="24" t="s">
        <v>186</v>
      </c>
      <c r="H10" s="24" t="s">
        <v>187</v>
      </c>
    </row>
    <row r="11" spans="1:8" ht="15" customHeight="1">
      <c r="A11" s="74">
        <v>5</v>
      </c>
      <c r="B11" s="29" t="s">
        <v>101</v>
      </c>
      <c r="C11" s="29" t="s">
        <v>192</v>
      </c>
      <c r="D11" s="29">
        <v>5</v>
      </c>
      <c r="E11" s="29" t="s">
        <v>8</v>
      </c>
      <c r="F11" s="29" t="s">
        <v>182</v>
      </c>
    </row>
    <row r="12" spans="1:8" s="30" customFormat="1" ht="15" customHeight="1">
      <c r="A12" s="119" t="s">
        <v>9</v>
      </c>
      <c r="B12" s="119"/>
      <c r="C12" s="119"/>
      <c r="D12" s="119"/>
      <c r="E12" s="119"/>
      <c r="F12" s="119"/>
    </row>
    <row r="13" spans="1:8" ht="15" customHeight="1">
      <c r="A13" s="119" t="s">
        <v>11</v>
      </c>
      <c r="B13" s="119"/>
      <c r="C13" s="119"/>
      <c r="D13" s="119"/>
      <c r="E13" s="119"/>
      <c r="F13" s="119"/>
    </row>
    <row r="14" spans="1:8" ht="15" customHeight="1">
      <c r="A14" s="75">
        <v>1</v>
      </c>
      <c r="B14" s="120" t="s">
        <v>140</v>
      </c>
      <c r="C14" s="120"/>
      <c r="D14" s="120"/>
      <c r="E14" s="120"/>
      <c r="F14" s="120"/>
    </row>
    <row r="15" spans="1:8" s="67" customFormat="1" ht="60" customHeight="1">
      <c r="A15" s="75"/>
      <c r="B15" s="121" t="s">
        <v>141</v>
      </c>
      <c r="C15" s="122"/>
      <c r="D15" s="122"/>
      <c r="E15" s="122"/>
      <c r="F15" s="123"/>
      <c r="G15" s="67" t="s">
        <v>193</v>
      </c>
    </row>
    <row r="16" spans="1:8" s="67" customFormat="1" ht="15" customHeight="1">
      <c r="A16" s="75">
        <v>2</v>
      </c>
      <c r="B16" s="124" t="s">
        <v>142</v>
      </c>
      <c r="C16" s="125"/>
      <c r="D16" s="125"/>
      <c r="E16" s="125"/>
      <c r="F16" s="126"/>
      <c r="G16" s="24" t="s">
        <v>194</v>
      </c>
    </row>
    <row r="17" spans="1:7" ht="45" customHeight="1">
      <c r="A17" s="74"/>
      <c r="B17" s="121" t="s">
        <v>143</v>
      </c>
      <c r="C17" s="122"/>
      <c r="D17" s="122"/>
      <c r="E17" s="122"/>
      <c r="F17" s="123"/>
      <c r="G17" s="24" t="s">
        <v>195</v>
      </c>
    </row>
    <row r="18" spans="1:7" s="67" customFormat="1" ht="15" customHeight="1">
      <c r="A18" s="75">
        <v>3</v>
      </c>
      <c r="B18" s="124" t="s">
        <v>144</v>
      </c>
      <c r="C18" s="125"/>
      <c r="D18" s="125"/>
      <c r="E18" s="125"/>
      <c r="F18" s="126"/>
    </row>
    <row r="19" spans="1:7" ht="45" customHeight="1">
      <c r="A19" s="74"/>
      <c r="B19" s="121" t="s">
        <v>145</v>
      </c>
      <c r="C19" s="122"/>
      <c r="D19" s="122"/>
      <c r="E19" s="122"/>
      <c r="F19" s="123"/>
      <c r="G19" s="24" t="s">
        <v>196</v>
      </c>
    </row>
    <row r="20" spans="1:7">
      <c r="A20" s="74">
        <v>4</v>
      </c>
      <c r="B20" s="127" t="s">
        <v>146</v>
      </c>
      <c r="C20" s="127"/>
      <c r="D20" s="127"/>
      <c r="E20" s="127"/>
      <c r="F20" s="127"/>
    </row>
    <row r="21" spans="1:7" ht="45" customHeight="1">
      <c r="A21" s="74"/>
      <c r="B21" s="121" t="s">
        <v>169</v>
      </c>
      <c r="C21" s="122"/>
      <c r="D21" s="122"/>
      <c r="E21" s="122"/>
      <c r="F21" s="123"/>
    </row>
    <row r="22" spans="1:7" s="67" customFormat="1" ht="15" customHeight="1">
      <c r="A22" s="75">
        <v>5</v>
      </c>
      <c r="B22" s="128" t="s">
        <v>148</v>
      </c>
      <c r="C22" s="129"/>
      <c r="D22" s="129"/>
      <c r="E22" s="129"/>
      <c r="F22" s="130"/>
    </row>
    <row r="23" spans="1:7" ht="60" customHeight="1">
      <c r="A23" s="74"/>
      <c r="B23" s="121" t="s">
        <v>168</v>
      </c>
      <c r="C23" s="122"/>
      <c r="D23" s="122"/>
      <c r="E23" s="122"/>
      <c r="F23" s="123"/>
    </row>
    <row r="24" spans="1:7">
      <c r="A24" s="74">
        <v>6</v>
      </c>
      <c r="B24" s="127" t="s">
        <v>151</v>
      </c>
      <c r="C24" s="127"/>
      <c r="D24" s="127"/>
      <c r="E24" s="127"/>
      <c r="F24" s="127"/>
    </row>
    <row r="25" spans="1:7" ht="60" customHeight="1">
      <c r="A25" s="74"/>
      <c r="B25" s="121" t="s">
        <v>152</v>
      </c>
      <c r="C25" s="122"/>
      <c r="D25" s="122"/>
      <c r="E25" s="122"/>
      <c r="F25" s="123"/>
      <c r="G25" s="24" t="s">
        <v>197</v>
      </c>
    </row>
    <row r="26" spans="1:7">
      <c r="A26" s="74">
        <v>7</v>
      </c>
      <c r="B26" s="132" t="s">
        <v>153</v>
      </c>
      <c r="C26" s="133"/>
      <c r="D26" s="133"/>
      <c r="E26" s="133"/>
      <c r="F26" s="134"/>
    </row>
    <row r="27" spans="1:7" ht="60" customHeight="1">
      <c r="A27" s="74"/>
      <c r="B27" s="121" t="s">
        <v>154</v>
      </c>
      <c r="C27" s="122"/>
      <c r="D27" s="122"/>
      <c r="E27" s="122"/>
      <c r="F27" s="123"/>
      <c r="G27" s="24" t="s">
        <v>198</v>
      </c>
    </row>
    <row r="28" spans="1:7">
      <c r="A28" s="74">
        <v>8</v>
      </c>
      <c r="B28" s="132" t="s">
        <v>155</v>
      </c>
      <c r="C28" s="133"/>
      <c r="D28" s="133"/>
      <c r="E28" s="133"/>
      <c r="F28" s="134"/>
    </row>
    <row r="29" spans="1:7" ht="45" customHeight="1">
      <c r="A29" s="74"/>
      <c r="B29" s="121" t="s">
        <v>156</v>
      </c>
      <c r="C29" s="122"/>
      <c r="D29" s="122"/>
      <c r="E29" s="122"/>
      <c r="F29" s="123"/>
    </row>
    <row r="30" spans="1:7">
      <c r="A30" s="131"/>
      <c r="B30" s="131"/>
      <c r="C30" s="131"/>
      <c r="D30" s="131"/>
      <c r="E30" s="131"/>
      <c r="F30" s="131"/>
    </row>
    <row r="31" spans="1:7">
      <c r="A31" s="119" t="s">
        <v>12</v>
      </c>
      <c r="B31" s="119"/>
      <c r="C31" s="119"/>
      <c r="D31" s="119"/>
      <c r="E31" s="119"/>
      <c r="F31" s="119"/>
    </row>
    <row r="32" spans="1:7">
      <c r="A32" s="74">
        <v>1</v>
      </c>
      <c r="B32" s="127" t="s">
        <v>102</v>
      </c>
      <c r="C32" s="127"/>
      <c r="D32" s="127"/>
      <c r="E32" s="127"/>
      <c r="F32" s="127"/>
    </row>
    <row r="33" spans="1:6" ht="45" customHeight="1">
      <c r="A33" s="74"/>
      <c r="B33" s="135" t="s">
        <v>110</v>
      </c>
      <c r="C33" s="135"/>
      <c r="D33" s="135"/>
      <c r="E33" s="135"/>
      <c r="F33" s="135"/>
    </row>
    <row r="34" spans="1:6">
      <c r="A34" s="74">
        <v>2</v>
      </c>
      <c r="B34" s="127" t="s">
        <v>102</v>
      </c>
      <c r="C34" s="127"/>
      <c r="D34" s="127"/>
      <c r="E34" s="127"/>
      <c r="F34" s="127"/>
    </row>
    <row r="35" spans="1:6" ht="45" customHeight="1">
      <c r="A35" s="74"/>
      <c r="B35" s="135" t="s">
        <v>110</v>
      </c>
      <c r="C35" s="135"/>
      <c r="D35" s="135"/>
      <c r="E35" s="135"/>
      <c r="F35" s="135"/>
    </row>
    <row r="36" spans="1:6" ht="15" customHeight="1">
      <c r="A36" s="119" t="s">
        <v>103</v>
      </c>
      <c r="B36" s="119"/>
      <c r="C36" s="119"/>
      <c r="D36" s="119"/>
      <c r="E36" s="119"/>
      <c r="F36" s="119"/>
    </row>
    <row r="37" spans="1:6" ht="15" customHeight="1">
      <c r="A37" s="136">
        <v>1</v>
      </c>
      <c r="B37" s="139" t="s">
        <v>14</v>
      </c>
      <c r="C37" s="140"/>
      <c r="D37" s="140"/>
      <c r="E37" s="140"/>
      <c r="F37" s="141"/>
    </row>
    <row r="38" spans="1:6" ht="15" customHeight="1">
      <c r="A38" s="137"/>
      <c r="B38" s="142" t="s">
        <v>104</v>
      </c>
      <c r="C38" s="142"/>
      <c r="D38" s="142"/>
      <c r="E38" s="131" t="s">
        <v>16</v>
      </c>
      <c r="F38" s="131"/>
    </row>
    <row r="39" spans="1:6" s="67" customFormat="1" ht="15" customHeight="1">
      <c r="A39" s="137"/>
      <c r="B39" s="143" t="s">
        <v>17</v>
      </c>
      <c r="C39" s="143"/>
      <c r="D39" s="143"/>
      <c r="E39" s="144" t="s">
        <v>199</v>
      </c>
      <c r="F39" s="145"/>
    </row>
    <row r="40" spans="1:6" ht="15" customHeight="1">
      <c r="A40" s="138"/>
      <c r="B40" s="142" t="s">
        <v>18</v>
      </c>
      <c r="C40" s="142"/>
      <c r="D40" s="142"/>
      <c r="E40" s="146"/>
      <c r="F40" s="147"/>
    </row>
    <row r="41" spans="1:6" ht="15" customHeight="1">
      <c r="A41" s="136">
        <v>2</v>
      </c>
      <c r="B41" s="131" t="s">
        <v>19</v>
      </c>
      <c r="C41" s="131"/>
      <c r="D41" s="131"/>
      <c r="E41" s="131"/>
      <c r="F41" s="131"/>
    </row>
    <row r="42" spans="1:6" ht="30" customHeight="1">
      <c r="A42" s="137"/>
      <c r="B42" s="143" t="s">
        <v>149</v>
      </c>
      <c r="C42" s="143"/>
      <c r="D42" s="143"/>
      <c r="E42" s="131" t="s">
        <v>16</v>
      </c>
      <c r="F42" s="131"/>
    </row>
    <row r="43" spans="1:6" ht="30" customHeight="1">
      <c r="A43" s="137"/>
      <c r="B43" s="142" t="s">
        <v>105</v>
      </c>
      <c r="C43" s="142"/>
      <c r="D43" s="142"/>
      <c r="E43" s="148" t="s">
        <v>200</v>
      </c>
      <c r="F43" s="149"/>
    </row>
    <row r="44" spans="1:6" ht="15" customHeight="1">
      <c r="A44" s="138"/>
      <c r="B44" s="142" t="s">
        <v>22</v>
      </c>
      <c r="C44" s="142"/>
      <c r="D44" s="142"/>
      <c r="E44" s="150"/>
      <c r="F44" s="151"/>
    </row>
    <row r="45" spans="1:6" ht="15" customHeight="1">
      <c r="A45" s="136">
        <v>3</v>
      </c>
      <c r="B45" s="131" t="s">
        <v>23</v>
      </c>
      <c r="C45" s="131"/>
      <c r="D45" s="131"/>
      <c r="E45" s="131"/>
      <c r="F45" s="131"/>
    </row>
    <row r="46" spans="1:6" ht="30" customHeight="1">
      <c r="A46" s="137"/>
      <c r="B46" s="142" t="s">
        <v>106</v>
      </c>
      <c r="C46" s="142"/>
      <c r="D46" s="142"/>
      <c r="E46" s="131" t="s">
        <v>16</v>
      </c>
      <c r="F46" s="131"/>
    </row>
    <row r="47" spans="1:6" ht="15" customHeight="1">
      <c r="A47" s="137"/>
      <c r="B47" s="142" t="s">
        <v>25</v>
      </c>
      <c r="C47" s="142"/>
      <c r="D47" s="142"/>
      <c r="E47" s="152" t="s">
        <v>202</v>
      </c>
      <c r="F47" s="153"/>
    </row>
    <row r="48" spans="1:6" ht="15" customHeight="1">
      <c r="A48" s="138"/>
      <c r="B48" s="142" t="s">
        <v>26</v>
      </c>
      <c r="C48" s="142"/>
      <c r="D48" s="142"/>
      <c r="E48" s="154"/>
      <c r="F48" s="155"/>
    </row>
    <row r="49" spans="1:6" ht="15" customHeight="1">
      <c r="A49" s="136">
        <v>4</v>
      </c>
      <c r="B49" s="131" t="s">
        <v>27</v>
      </c>
      <c r="C49" s="131"/>
      <c r="D49" s="131"/>
      <c r="E49" s="131"/>
      <c r="F49" s="131"/>
    </row>
    <row r="50" spans="1:6" ht="15" customHeight="1">
      <c r="A50" s="137"/>
      <c r="B50" s="142" t="s">
        <v>28</v>
      </c>
      <c r="C50" s="131"/>
      <c r="D50" s="131"/>
      <c r="E50" s="131" t="s">
        <v>16</v>
      </c>
      <c r="F50" s="131"/>
    </row>
    <row r="51" spans="1:6" ht="15" customHeight="1">
      <c r="A51" s="137"/>
      <c r="B51" s="156" t="s">
        <v>29</v>
      </c>
      <c r="C51" s="131"/>
      <c r="D51" s="131"/>
      <c r="E51" s="157" t="s">
        <v>203</v>
      </c>
      <c r="F51" s="158"/>
    </row>
    <row r="52" spans="1:6" ht="15" customHeight="1">
      <c r="A52" s="138"/>
      <c r="B52" s="156" t="s">
        <v>30</v>
      </c>
      <c r="C52" s="131"/>
      <c r="D52" s="131"/>
      <c r="E52" s="159"/>
      <c r="F52" s="160"/>
    </row>
    <row r="53" spans="1:6" ht="15" customHeight="1">
      <c r="A53" s="136">
        <v>5</v>
      </c>
      <c r="B53" s="131" t="s">
        <v>31</v>
      </c>
      <c r="C53" s="131"/>
      <c r="D53" s="131"/>
      <c r="E53" s="131"/>
      <c r="F53" s="131"/>
    </row>
    <row r="54" spans="1:6" ht="30" customHeight="1">
      <c r="A54" s="137"/>
      <c r="B54" s="142" t="s">
        <v>150</v>
      </c>
      <c r="C54" s="131"/>
      <c r="D54" s="131"/>
      <c r="E54" s="131" t="s">
        <v>16</v>
      </c>
      <c r="F54" s="131"/>
    </row>
    <row r="55" spans="1:6" ht="15" customHeight="1">
      <c r="A55" s="137"/>
      <c r="B55" s="142" t="s">
        <v>33</v>
      </c>
      <c r="C55" s="131"/>
      <c r="D55" s="131"/>
      <c r="E55" s="152" t="s">
        <v>202</v>
      </c>
      <c r="F55" s="161"/>
    </row>
    <row r="56" spans="1:6" ht="15" customHeight="1">
      <c r="A56" s="138"/>
      <c r="B56" s="142" t="s">
        <v>34</v>
      </c>
      <c r="C56" s="131"/>
      <c r="D56" s="131"/>
      <c r="E56" s="162"/>
      <c r="F56" s="163"/>
    </row>
    <row r="57" spans="1:6" ht="15" customHeight="1">
      <c r="A57" s="136">
        <v>6</v>
      </c>
      <c r="B57" s="131" t="s">
        <v>35</v>
      </c>
      <c r="C57" s="131"/>
      <c r="D57" s="131"/>
      <c r="E57" s="131"/>
      <c r="F57" s="131"/>
    </row>
    <row r="58" spans="1:6" ht="15" customHeight="1">
      <c r="A58" s="137"/>
      <c r="B58" s="142" t="s">
        <v>36</v>
      </c>
      <c r="C58" s="131"/>
      <c r="D58" s="131"/>
      <c r="E58" s="131" t="s">
        <v>16</v>
      </c>
      <c r="F58" s="131"/>
    </row>
    <row r="59" spans="1:6" ht="15" customHeight="1">
      <c r="A59" s="137"/>
      <c r="B59" s="142" t="s">
        <v>37</v>
      </c>
      <c r="C59" s="131"/>
      <c r="D59" s="131"/>
      <c r="E59" s="144" t="s">
        <v>201</v>
      </c>
      <c r="F59" s="145"/>
    </row>
    <row r="60" spans="1:6" ht="15" customHeight="1">
      <c r="A60" s="138"/>
      <c r="B60" s="142" t="s">
        <v>38</v>
      </c>
      <c r="C60" s="131"/>
      <c r="D60" s="131"/>
      <c r="E60" s="146"/>
      <c r="F60" s="147"/>
    </row>
    <row r="61" spans="1:6" ht="15" customHeight="1">
      <c r="A61" s="136">
        <v>7</v>
      </c>
      <c r="B61" s="131" t="s">
        <v>39</v>
      </c>
      <c r="C61" s="131"/>
      <c r="D61" s="131"/>
      <c r="E61" s="131"/>
      <c r="F61" s="131"/>
    </row>
    <row r="62" spans="1:6" ht="15" customHeight="1">
      <c r="A62" s="137"/>
      <c r="B62" s="142" t="s">
        <v>40</v>
      </c>
      <c r="C62" s="131"/>
      <c r="D62" s="131"/>
      <c r="E62" s="131" t="s">
        <v>16</v>
      </c>
      <c r="F62" s="131"/>
    </row>
    <row r="63" spans="1:6" ht="15" customHeight="1">
      <c r="A63" s="137"/>
      <c r="B63" s="142" t="s">
        <v>41</v>
      </c>
      <c r="C63" s="131"/>
      <c r="D63" s="131"/>
      <c r="E63" s="164" t="s">
        <v>202</v>
      </c>
      <c r="F63" s="153"/>
    </row>
    <row r="64" spans="1:6" ht="30" customHeight="1">
      <c r="A64" s="138"/>
      <c r="B64" s="142" t="s">
        <v>107</v>
      </c>
      <c r="C64" s="131"/>
      <c r="D64" s="131"/>
      <c r="E64" s="154"/>
      <c r="F64" s="155"/>
    </row>
    <row r="65" spans="1:7" ht="15" customHeight="1"/>
    <row r="66" spans="1:7" s="26" customFormat="1" ht="15" customHeight="1">
      <c r="A66" s="76"/>
      <c r="E66" s="165" t="s">
        <v>204</v>
      </c>
      <c r="F66" s="165"/>
      <c r="G66" s="26" t="s">
        <v>212</v>
      </c>
    </row>
    <row r="67" spans="1:7" s="26" customFormat="1" ht="15" customHeight="1">
      <c r="A67" s="76"/>
      <c r="B67" s="165" t="s">
        <v>108</v>
      </c>
      <c r="C67" s="165"/>
      <c r="D67" s="165"/>
      <c r="E67" s="165" t="s">
        <v>43</v>
      </c>
      <c r="F67" s="165"/>
    </row>
    <row r="68" spans="1:7" s="26" customFormat="1" ht="15" customHeight="1">
      <c r="A68" s="76"/>
      <c r="B68" s="31"/>
      <c r="C68" s="165"/>
      <c r="D68" s="31"/>
      <c r="E68" s="31"/>
      <c r="F68" s="165"/>
    </row>
    <row r="69" spans="1:7" s="26" customFormat="1" ht="15" customHeight="1">
      <c r="A69" s="76"/>
      <c r="B69" s="31"/>
      <c r="C69" s="165"/>
      <c r="D69" s="31"/>
      <c r="E69" s="31"/>
      <c r="F69" s="165"/>
    </row>
    <row r="70" spans="1:7" s="26" customFormat="1" ht="15" customHeight="1">
      <c r="A70" s="76"/>
      <c r="B70" s="31"/>
      <c r="C70" s="165"/>
      <c r="D70" s="31"/>
      <c r="E70" s="31"/>
      <c r="F70" s="165"/>
    </row>
    <row r="71" spans="1:7" s="26" customFormat="1" ht="15" customHeight="1">
      <c r="A71" s="76"/>
      <c r="B71" s="165" t="str">
        <f>C7</f>
        <v>Nama Dosen Yang dinilai</v>
      </c>
      <c r="C71" s="165"/>
      <c r="D71" s="165"/>
      <c r="E71" s="165" t="str">
        <f>F7</f>
        <v>Nama Penilai</v>
      </c>
      <c r="F71" s="165"/>
    </row>
    <row r="72" spans="1:7" s="26" customFormat="1" ht="15" customHeight="1">
      <c r="A72" s="76"/>
      <c r="B72" s="165" t="str">
        <f>"NIP "&amp;C8</f>
        <v>NIP NIP boleh kosong/00101016702</v>
      </c>
      <c r="C72" s="165"/>
      <c r="D72" s="165"/>
      <c r="E72" s="165" t="str">
        <f>"NIP"&amp;F8</f>
        <v>NIP196306041989031022/00105168703</v>
      </c>
      <c r="F72" s="165"/>
    </row>
    <row r="73" spans="1:7" s="26" customFormat="1">
      <c r="A73" s="76"/>
    </row>
  </sheetData>
  <mergeCells count="88">
    <mergeCell ref="B72:D72"/>
    <mergeCell ref="E72:F72"/>
    <mergeCell ref="E66:F66"/>
    <mergeCell ref="B67:D67"/>
    <mergeCell ref="E67:F67"/>
    <mergeCell ref="B71:D71"/>
    <mergeCell ref="E71:F71"/>
    <mergeCell ref="C68:C70"/>
    <mergeCell ref="F68:F70"/>
    <mergeCell ref="A61:A64"/>
    <mergeCell ref="B61:F61"/>
    <mergeCell ref="B62:D62"/>
    <mergeCell ref="E62:F62"/>
    <mergeCell ref="B63:D63"/>
    <mergeCell ref="B64:D64"/>
    <mergeCell ref="E63:F64"/>
    <mergeCell ref="A57:A60"/>
    <mergeCell ref="B57:F57"/>
    <mergeCell ref="B58:D58"/>
    <mergeCell ref="E58:F58"/>
    <mergeCell ref="B59:D59"/>
    <mergeCell ref="B60:D60"/>
    <mergeCell ref="E59:F60"/>
    <mergeCell ref="A53:A56"/>
    <mergeCell ref="B53:F53"/>
    <mergeCell ref="B54:D54"/>
    <mergeCell ref="E54:F54"/>
    <mergeCell ref="B55:D55"/>
    <mergeCell ref="B56:D56"/>
    <mergeCell ref="E55:F56"/>
    <mergeCell ref="A49:A52"/>
    <mergeCell ref="B49:F49"/>
    <mergeCell ref="B50:D50"/>
    <mergeCell ref="E50:F50"/>
    <mergeCell ref="B51:D51"/>
    <mergeCell ref="B52:D52"/>
    <mergeCell ref="E51:F52"/>
    <mergeCell ref="A45:A48"/>
    <mergeCell ref="B45:F45"/>
    <mergeCell ref="B46:D46"/>
    <mergeCell ref="E46:F46"/>
    <mergeCell ref="B47:D47"/>
    <mergeCell ref="B48:D48"/>
    <mergeCell ref="E47:F48"/>
    <mergeCell ref="A41:A44"/>
    <mergeCell ref="B41:F41"/>
    <mergeCell ref="B42:D42"/>
    <mergeCell ref="E42:F42"/>
    <mergeCell ref="B43:D43"/>
    <mergeCell ref="B44:D44"/>
    <mergeCell ref="E43:F44"/>
    <mergeCell ref="A37:A40"/>
    <mergeCell ref="B37:F37"/>
    <mergeCell ref="B38:D38"/>
    <mergeCell ref="E38:F38"/>
    <mergeCell ref="B39:D39"/>
    <mergeCell ref="B40:D40"/>
    <mergeCell ref="E39:F40"/>
    <mergeCell ref="B32:F32"/>
    <mergeCell ref="B33:F33"/>
    <mergeCell ref="B34:F34"/>
    <mergeCell ref="B35:F35"/>
    <mergeCell ref="A36:F36"/>
    <mergeCell ref="B22:F22"/>
    <mergeCell ref="B23:F23"/>
    <mergeCell ref="B24:F24"/>
    <mergeCell ref="A30:F30"/>
    <mergeCell ref="A31:F31"/>
    <mergeCell ref="B25:F25"/>
    <mergeCell ref="B26:F26"/>
    <mergeCell ref="B27:F27"/>
    <mergeCell ref="B28:F28"/>
    <mergeCell ref="B29:F29"/>
    <mergeCell ref="B17:F17"/>
    <mergeCell ref="B18:F18"/>
    <mergeCell ref="B19:F19"/>
    <mergeCell ref="B20:F20"/>
    <mergeCell ref="B21:F21"/>
    <mergeCell ref="A12:F12"/>
    <mergeCell ref="A13:F13"/>
    <mergeCell ref="B14:F14"/>
    <mergeCell ref="B15:F15"/>
    <mergeCell ref="B16:F16"/>
    <mergeCell ref="A1:F1"/>
    <mergeCell ref="A2:F2"/>
    <mergeCell ref="A3:F3"/>
    <mergeCell ref="B6:C6"/>
    <mergeCell ref="E6:F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D29"/>
  <sheetViews>
    <sheetView zoomScale="90" zoomScaleNormal="90" workbookViewId="0">
      <selection activeCell="C18" sqref="C18:C20"/>
    </sheetView>
  </sheetViews>
  <sheetFormatPr defaultColWidth="9.08984375" defaultRowHeight="14"/>
  <cols>
    <col min="1" max="1" width="4.6328125" style="32" customWidth="1"/>
    <col min="2" max="3" width="60.6328125" style="32" customWidth="1"/>
    <col min="4" max="16384" width="9.08984375" style="32"/>
  </cols>
  <sheetData>
    <row r="1" spans="1:4">
      <c r="A1" s="166" t="s">
        <v>44</v>
      </c>
      <c r="B1" s="166"/>
      <c r="C1" s="166"/>
    </row>
    <row r="3" spans="1:4">
      <c r="A3" s="167" t="s">
        <v>45</v>
      </c>
      <c r="B3" s="168"/>
      <c r="C3" s="169"/>
    </row>
    <row r="4" spans="1:4" ht="15.5">
      <c r="A4" s="33">
        <v>1</v>
      </c>
      <c r="B4" s="170" t="s">
        <v>129</v>
      </c>
      <c r="C4" s="171"/>
      <c r="D4" s="32" t="s">
        <v>206</v>
      </c>
    </row>
    <row r="5" spans="1:4" ht="15.5">
      <c r="A5" s="33">
        <v>2</v>
      </c>
      <c r="B5" s="172" t="s">
        <v>157</v>
      </c>
      <c r="C5" s="172"/>
      <c r="D5" s="32" t="s">
        <v>207</v>
      </c>
    </row>
    <row r="6" spans="1:4" ht="15.5">
      <c r="A6" s="33">
        <v>3</v>
      </c>
      <c r="B6" s="172" t="s">
        <v>130</v>
      </c>
      <c r="C6" s="172"/>
    </row>
    <row r="7" spans="1:4">
      <c r="A7" s="33">
        <v>4</v>
      </c>
      <c r="B7" s="174" t="s">
        <v>170</v>
      </c>
      <c r="C7" s="174"/>
      <c r="D7" s="32" t="s">
        <v>208</v>
      </c>
    </row>
    <row r="8" spans="1:4">
      <c r="A8" s="167" t="s">
        <v>46</v>
      </c>
      <c r="B8" s="168"/>
      <c r="C8" s="169"/>
    </row>
    <row r="9" spans="1:4" ht="15.5">
      <c r="A9" s="33">
        <v>1</v>
      </c>
      <c r="B9" s="176" t="s">
        <v>158</v>
      </c>
      <c r="C9" s="176"/>
      <c r="D9" s="32" t="s">
        <v>209</v>
      </c>
    </row>
    <row r="10" spans="1:4" ht="15.5">
      <c r="A10" s="33">
        <v>2</v>
      </c>
      <c r="B10" s="177" t="s">
        <v>159</v>
      </c>
      <c r="C10" s="177"/>
    </row>
    <row r="11" spans="1:4">
      <c r="A11" s="33">
        <v>3</v>
      </c>
      <c r="B11" s="175"/>
      <c r="C11" s="175"/>
    </row>
    <row r="12" spans="1:4">
      <c r="A12" s="167" t="s">
        <v>47</v>
      </c>
      <c r="B12" s="168"/>
      <c r="C12" s="169"/>
    </row>
    <row r="13" spans="1:4" ht="15.5">
      <c r="A13" s="34">
        <v>1</v>
      </c>
      <c r="B13" s="176" t="s">
        <v>160</v>
      </c>
      <c r="C13" s="176"/>
      <c r="D13" s="32" t="s">
        <v>213</v>
      </c>
    </row>
    <row r="14" spans="1:4">
      <c r="A14" s="33">
        <v>2</v>
      </c>
      <c r="B14" s="175"/>
      <c r="C14" s="175"/>
    </row>
    <row r="15" spans="1:4">
      <c r="A15" s="35"/>
      <c r="B15" s="36"/>
      <c r="C15" s="36"/>
    </row>
    <row r="16" spans="1:4" s="37" customFormat="1">
      <c r="B16" s="38"/>
      <c r="C16" s="38" t="s">
        <v>210</v>
      </c>
      <c r="D16" s="37" t="s">
        <v>211</v>
      </c>
    </row>
    <row r="17" spans="2:4" s="37" customFormat="1">
      <c r="B17" s="38" t="s">
        <v>108</v>
      </c>
      <c r="C17" s="38" t="s">
        <v>43</v>
      </c>
    </row>
    <row r="18" spans="2:4" s="37" customFormat="1">
      <c r="B18" s="173"/>
      <c r="C18" s="173"/>
    </row>
    <row r="19" spans="2:4" s="37" customFormat="1">
      <c r="B19" s="173"/>
      <c r="C19" s="173"/>
    </row>
    <row r="20" spans="2:4" s="37" customFormat="1">
      <c r="B20" s="173"/>
      <c r="C20" s="173"/>
    </row>
    <row r="21" spans="2:4" s="37" customFormat="1">
      <c r="B21" s="31" t="str">
        <f>'SKP Pegawai'!B71</f>
        <v>Nama Dosen Yang dinilai</v>
      </c>
      <c r="C21" s="31" t="str">
        <f>'SKP Pegawai'!E71</f>
        <v>Nama Penilai</v>
      </c>
    </row>
    <row r="22" spans="2:4" s="37" customFormat="1">
      <c r="B22" s="31" t="str">
        <f>'SKP Pegawai'!B72</f>
        <v>NIP NIP boleh kosong/00101016702</v>
      </c>
      <c r="C22" s="31" t="str">
        <f>'SKP Pegawai'!E72</f>
        <v>NIP196306041989031022/00105168703</v>
      </c>
    </row>
    <row r="27" spans="2:4">
      <c r="B27" s="25"/>
      <c r="C27" s="25"/>
      <c r="D27" s="25"/>
    </row>
    <row r="28" spans="2:4">
      <c r="B28" s="25"/>
      <c r="C28" s="25"/>
      <c r="D28" s="25"/>
    </row>
    <row r="29" spans="2:4">
      <c r="B29" s="25"/>
      <c r="C29" s="25"/>
      <c r="D29" s="25"/>
    </row>
  </sheetData>
  <mergeCells count="15">
    <mergeCell ref="B18:B20"/>
    <mergeCell ref="C18:C20"/>
    <mergeCell ref="B7:C7"/>
    <mergeCell ref="B14:C14"/>
    <mergeCell ref="A8:C8"/>
    <mergeCell ref="B9:C9"/>
    <mergeCell ref="B10:C10"/>
    <mergeCell ref="B11:C11"/>
    <mergeCell ref="A12:C12"/>
    <mergeCell ref="B13:C13"/>
    <mergeCell ref="A1:C1"/>
    <mergeCell ref="A3:C3"/>
    <mergeCell ref="B4:C4"/>
    <mergeCell ref="B5:C5"/>
    <mergeCell ref="B6:C6"/>
  </mergeCells>
  <pageMargins left="0.78740157480314965" right="0.39370078740157483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O104"/>
  <sheetViews>
    <sheetView showGridLines="0" topLeftCell="A64" zoomScale="85" zoomScaleNormal="85" workbookViewId="0">
      <selection activeCell="A76" sqref="A76"/>
    </sheetView>
  </sheetViews>
  <sheetFormatPr defaultColWidth="14.453125" defaultRowHeight="15" customHeight="1"/>
  <cols>
    <col min="1" max="1" width="4.6328125" style="80" customWidth="1"/>
    <col min="2" max="2" width="25.08984375" style="80" customWidth="1"/>
    <col min="3" max="4" width="8.6328125" style="80" customWidth="1"/>
    <col min="5" max="5" width="16.90625" style="80" customWidth="1"/>
    <col min="6" max="6" width="25.08984375" style="80" customWidth="1"/>
    <col min="7" max="7" width="4.6328125" style="80" customWidth="1"/>
    <col min="8" max="8" width="18.6328125" style="80" customWidth="1"/>
    <col min="9" max="9" width="11.90625" style="80" customWidth="1"/>
    <col min="10" max="10" width="11.453125" style="80" customWidth="1"/>
    <col min="11" max="11" width="41.36328125" style="80" customWidth="1"/>
    <col min="12" max="12" width="21.453125" style="83" customWidth="1"/>
    <col min="13" max="13" width="23" style="83" customWidth="1"/>
    <col min="14" max="14" width="8.90625" style="80" customWidth="1"/>
    <col min="15" max="16384" width="14.453125" style="80"/>
  </cols>
  <sheetData>
    <row r="1" spans="1:14" ht="14.25" customHeight="1">
      <c r="A1" s="247" t="s">
        <v>48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N1" s="84"/>
    </row>
    <row r="2" spans="1:14" ht="14.25" customHeight="1">
      <c r="A2" s="247" t="s">
        <v>131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N2" s="85"/>
    </row>
    <row r="3" spans="1:14" ht="14.25" customHeight="1">
      <c r="A3" s="247" t="s">
        <v>49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N3" s="85"/>
    </row>
    <row r="4" spans="1:14" ht="14.25" customHeight="1">
      <c r="A4" s="85"/>
      <c r="B4" s="85"/>
      <c r="C4" s="85"/>
      <c r="D4" s="85"/>
      <c r="E4" s="85"/>
      <c r="F4" s="85"/>
      <c r="G4" s="85"/>
      <c r="H4" s="85"/>
      <c r="I4" s="86"/>
      <c r="J4" s="86"/>
      <c r="K4" s="86"/>
      <c r="N4" s="85"/>
    </row>
    <row r="5" spans="1:14" ht="14.25" customHeight="1">
      <c r="A5" s="257" t="s">
        <v>171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N5" s="85"/>
    </row>
    <row r="6" spans="1:14" ht="14.25" customHeight="1">
      <c r="A6" s="259" t="str">
        <f>'SKP Pegawai'!B5</f>
        <v>KEMDIKBUDRISTEK</v>
      </c>
      <c r="B6" s="260"/>
      <c r="C6" s="260"/>
      <c r="D6" s="260"/>
      <c r="E6" s="260"/>
      <c r="F6" s="260"/>
      <c r="G6" s="268" t="str">
        <f>'SKP Pegawai'!F5</f>
        <v>PERIODE PENILAIAN: 1  JANUARI SD 31 DESEMBER TAHUN 2023</v>
      </c>
      <c r="H6" s="268"/>
      <c r="I6" s="268"/>
      <c r="J6" s="268"/>
      <c r="K6" s="268"/>
      <c r="N6" s="85"/>
    </row>
    <row r="7" spans="1:14" ht="14.25" customHeight="1">
      <c r="A7" s="87" t="s">
        <v>10</v>
      </c>
      <c r="B7" s="274" t="s">
        <v>2</v>
      </c>
      <c r="C7" s="194"/>
      <c r="D7" s="194"/>
      <c r="E7" s="194"/>
      <c r="F7" s="195"/>
      <c r="G7" s="87" t="s">
        <v>10</v>
      </c>
      <c r="H7" s="275" t="s">
        <v>3</v>
      </c>
      <c r="I7" s="194"/>
      <c r="J7" s="194"/>
      <c r="K7" s="195"/>
      <c r="N7" s="85"/>
    </row>
    <row r="8" spans="1:14" ht="14.25" customHeight="1">
      <c r="A8" s="88">
        <v>1</v>
      </c>
      <c r="B8" s="232" t="s">
        <v>4</v>
      </c>
      <c r="C8" s="222"/>
      <c r="D8" s="232" t="str">
        <f>'SKP Pegawai'!C7</f>
        <v>Nama Dosen Yang dinilai</v>
      </c>
      <c r="E8" s="197"/>
      <c r="F8" s="222"/>
      <c r="G8" s="88">
        <v>1</v>
      </c>
      <c r="H8" s="232" t="s">
        <v>4</v>
      </c>
      <c r="I8" s="222"/>
      <c r="J8" s="233" t="str">
        <f>'SKP Pegawai'!F7</f>
        <v>Nama Penilai</v>
      </c>
      <c r="K8" s="234"/>
      <c r="N8" s="85"/>
    </row>
    <row r="9" spans="1:14" ht="14.25" customHeight="1">
      <c r="A9" s="88">
        <v>2</v>
      </c>
      <c r="B9" s="232" t="s">
        <v>5</v>
      </c>
      <c r="C9" s="222"/>
      <c r="D9" s="232" t="str">
        <f>'SKP Pegawai'!C8</f>
        <v>NIP boleh kosong/00101016702</v>
      </c>
      <c r="E9" s="197"/>
      <c r="F9" s="222"/>
      <c r="G9" s="88">
        <v>2</v>
      </c>
      <c r="H9" s="232" t="s">
        <v>5</v>
      </c>
      <c r="I9" s="222"/>
      <c r="J9" s="233" t="str">
        <f>'SKP Pegawai'!F8</f>
        <v>196306041989031022/00105168703</v>
      </c>
      <c r="K9" s="234"/>
      <c r="N9" s="85"/>
    </row>
    <row r="10" spans="1:14" ht="14.25" customHeight="1">
      <c r="A10" s="88">
        <v>3</v>
      </c>
      <c r="B10" s="232" t="s">
        <v>6</v>
      </c>
      <c r="C10" s="222"/>
      <c r="D10" s="232" t="str">
        <f>'SKP Pegawai'!C9</f>
        <v>Inpassingnya apa</v>
      </c>
      <c r="E10" s="197"/>
      <c r="F10" s="222"/>
      <c r="G10" s="88">
        <v>3</v>
      </c>
      <c r="H10" s="232" t="s">
        <v>6</v>
      </c>
      <c r="I10" s="222"/>
      <c r="J10" s="233" t="str">
        <f>'SKP Pegawai'!F9</f>
        <v>Pembina Utama Madia, IV/b</v>
      </c>
      <c r="K10" s="234"/>
      <c r="N10" s="85"/>
    </row>
    <row r="11" spans="1:14" ht="14.25" customHeight="1">
      <c r="A11" s="88">
        <v>4</v>
      </c>
      <c r="B11" s="232" t="s">
        <v>7</v>
      </c>
      <c r="C11" s="222"/>
      <c r="D11" s="232" t="str">
        <f>'SKP Pegawai'!C10</f>
        <v>Jabatan Fungsionalnya apa</v>
      </c>
      <c r="E11" s="197"/>
      <c r="F11" s="222"/>
      <c r="G11" s="88">
        <v>4</v>
      </c>
      <c r="H11" s="232" t="s">
        <v>7</v>
      </c>
      <c r="I11" s="222"/>
      <c r="J11" s="233" t="str">
        <f>'SKP Pegawai'!F10</f>
        <v>Kepala LLDIKTI</v>
      </c>
      <c r="K11" s="234"/>
      <c r="N11" s="85"/>
    </row>
    <row r="12" spans="1:14" ht="14.25" customHeight="1">
      <c r="A12" s="88">
        <v>5</v>
      </c>
      <c r="B12" s="232" t="s">
        <v>8</v>
      </c>
      <c r="C12" s="222"/>
      <c r="D12" s="232" t="str">
        <f>'SKP Pegawai'!C11</f>
        <v>Nama Kampusnya</v>
      </c>
      <c r="E12" s="197"/>
      <c r="F12" s="222"/>
      <c r="G12" s="88">
        <v>5</v>
      </c>
      <c r="H12" s="232" t="s">
        <v>50</v>
      </c>
      <c r="I12" s="222"/>
      <c r="J12" s="233" t="str">
        <f>'SKP Pegawai'!F11</f>
        <v>LLDIKTI</v>
      </c>
      <c r="K12" s="234"/>
      <c r="N12" s="85"/>
    </row>
    <row r="13" spans="1:14" ht="14.25" customHeight="1">
      <c r="A13" s="263" t="s">
        <v>51</v>
      </c>
      <c r="B13" s="197"/>
      <c r="C13" s="197"/>
      <c r="D13" s="197"/>
      <c r="E13" s="197"/>
      <c r="F13" s="197"/>
      <c r="G13" s="197"/>
      <c r="H13" s="197"/>
      <c r="I13" s="197"/>
      <c r="J13" s="197"/>
      <c r="K13" s="222"/>
      <c r="N13" s="85"/>
    </row>
    <row r="14" spans="1:14" ht="14.25" customHeight="1">
      <c r="A14" s="264" t="s">
        <v>72</v>
      </c>
      <c r="B14" s="197"/>
      <c r="C14" s="197"/>
      <c r="D14" s="197"/>
      <c r="E14" s="197"/>
      <c r="F14" s="197"/>
      <c r="G14" s="197"/>
      <c r="H14" s="197"/>
      <c r="I14" s="197"/>
      <c r="J14" s="197"/>
      <c r="K14" s="222"/>
      <c r="L14" s="307" t="s">
        <v>214</v>
      </c>
      <c r="M14" s="114"/>
      <c r="N14" s="85"/>
    </row>
    <row r="15" spans="1:14" ht="14.25" customHeight="1">
      <c r="A15" s="263" t="s">
        <v>52</v>
      </c>
      <c r="B15" s="197"/>
      <c r="C15" s="197"/>
      <c r="D15" s="197"/>
      <c r="E15" s="197"/>
      <c r="F15" s="197"/>
      <c r="G15" s="197"/>
      <c r="H15" s="197"/>
      <c r="I15" s="197"/>
      <c r="J15" s="197"/>
      <c r="K15" s="222"/>
      <c r="L15" s="111"/>
      <c r="N15" s="85"/>
    </row>
    <row r="16" spans="1:14" ht="213.75" customHeight="1">
      <c r="A16" s="265"/>
      <c r="B16" s="253"/>
      <c r="C16" s="253"/>
      <c r="D16" s="253"/>
      <c r="E16" s="253"/>
      <c r="F16" s="253"/>
      <c r="G16" s="253"/>
      <c r="H16" s="253"/>
      <c r="I16" s="253"/>
      <c r="J16" s="253"/>
      <c r="K16" s="222"/>
      <c r="N16" s="85"/>
    </row>
    <row r="17" spans="1:14" ht="45" customHeight="1">
      <c r="A17" s="270" t="s">
        <v>9</v>
      </c>
      <c r="B17" s="270"/>
      <c r="C17" s="270"/>
      <c r="D17" s="270"/>
      <c r="E17" s="270"/>
      <c r="F17" s="270"/>
      <c r="G17" s="270"/>
      <c r="H17" s="270"/>
      <c r="I17" s="271" t="s">
        <v>218</v>
      </c>
      <c r="J17" s="271"/>
      <c r="K17" s="272" t="s">
        <v>220</v>
      </c>
      <c r="L17" s="261" t="s">
        <v>219</v>
      </c>
      <c r="M17" s="266" t="s">
        <v>126</v>
      </c>
      <c r="N17" s="89"/>
    </row>
    <row r="18" spans="1:14" ht="14.25" customHeight="1">
      <c r="A18" s="269" t="s">
        <v>11</v>
      </c>
      <c r="B18" s="269"/>
      <c r="C18" s="269"/>
      <c r="D18" s="269"/>
      <c r="E18" s="269"/>
      <c r="F18" s="269"/>
      <c r="G18" s="269"/>
      <c r="H18" s="269"/>
      <c r="I18" s="271"/>
      <c r="J18" s="271"/>
      <c r="K18" s="273"/>
      <c r="L18" s="262"/>
      <c r="M18" s="267"/>
      <c r="N18" s="85"/>
    </row>
    <row r="19" spans="1:14" s="91" customFormat="1" ht="14.4" customHeight="1">
      <c r="A19" s="90">
        <v>1</v>
      </c>
      <c r="B19" s="207" t="str">
        <f>'SKP Pegawai'!B14:F14</f>
        <v>Rencana  Pembelajaran Semester  (RPS)  disusun sesuai dengan kurikulum dan jumlah mata kuliah yang diampu  (Penugasan dari Pimpinan PTS)</v>
      </c>
      <c r="C19" s="207"/>
      <c r="D19" s="207"/>
      <c r="E19" s="207"/>
      <c r="F19" s="207"/>
      <c r="G19" s="207"/>
      <c r="H19" s="207"/>
      <c r="I19" s="235" t="s">
        <v>217</v>
      </c>
      <c r="J19" s="236"/>
      <c r="K19" s="208" t="s">
        <v>216</v>
      </c>
      <c r="L19" s="198" t="s">
        <v>112</v>
      </c>
      <c r="M19" s="178">
        <f>IFERROR(VLOOKUP(L19,PD!$B$13:$C$15,2,0),"")</f>
        <v>1</v>
      </c>
      <c r="N19" s="39"/>
    </row>
    <row r="20" spans="1:14" s="91" customFormat="1" ht="60" customHeight="1">
      <c r="A20" s="92"/>
      <c r="B20" s="204" t="str">
        <f>'SKP Pegawai'!B15:F15</f>
        <v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RPS sebanyak 4 set, sesuai dengan mata kuliah yang diampu                                                                                                                                                                                                                                                  - Dokumen RPS tersedia lengkap dan sesuai dengan petunjuk penyusunan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C20" s="205"/>
      <c r="D20" s="205"/>
      <c r="E20" s="205"/>
      <c r="F20" s="205"/>
      <c r="G20" s="205"/>
      <c r="H20" s="206"/>
      <c r="I20" s="202"/>
      <c r="J20" s="203"/>
      <c r="K20" s="209"/>
      <c r="L20" s="199"/>
      <c r="M20" s="179"/>
    </row>
    <row r="21" spans="1:14" s="93" customFormat="1" ht="14.4" customHeight="1">
      <c r="A21" s="92">
        <v>2</v>
      </c>
      <c r="B21" s="207" t="str">
        <f>'SKP Pegawai'!B16:F16</f>
        <v>Pengajaran mata kuliah …………………………….. sesuai dengan  RPS dan tepat waktu (Penugasan dari Pimpinan PTS)</v>
      </c>
      <c r="C21" s="207"/>
      <c r="D21" s="207"/>
      <c r="E21" s="207"/>
      <c r="F21" s="207"/>
      <c r="G21" s="207"/>
      <c r="H21" s="207"/>
      <c r="I21" s="200" t="s">
        <v>161</v>
      </c>
      <c r="J21" s="201"/>
      <c r="K21" s="208" t="s">
        <v>139</v>
      </c>
      <c r="L21" s="198" t="s">
        <v>112</v>
      </c>
      <c r="M21" s="178">
        <f>IFERROR(VLOOKUP(L21,PD!$B$13:$C$15,2,0),"")</f>
        <v>1</v>
      </c>
      <c r="N21" s="40"/>
    </row>
    <row r="22" spans="1:14" s="93" customFormat="1" ht="57.65" customHeight="1">
      <c r="A22" s="92"/>
      <c r="B22" s="204" t="str">
        <f>'SKP Pegawai'!B17:F17</f>
        <v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Perkuliahan dilaksanakan 16 kali pertemuan per semester                                                                                                                                                                                                                                                                           - Dokumen hasil  perkuliahan tersedia lengkap</v>
      </c>
      <c r="C22" s="205"/>
      <c r="D22" s="205"/>
      <c r="E22" s="205"/>
      <c r="F22" s="205"/>
      <c r="G22" s="205"/>
      <c r="H22" s="206"/>
      <c r="I22" s="202"/>
      <c r="J22" s="203"/>
      <c r="K22" s="209"/>
      <c r="L22" s="199"/>
      <c r="M22" s="179"/>
      <c r="N22" s="41"/>
    </row>
    <row r="23" spans="1:14" s="93" customFormat="1" ht="14.4" customHeight="1">
      <c r="A23" s="92">
        <v>3</v>
      </c>
      <c r="B23" s="207" t="str">
        <f>'SKP Pegawai'!B18:F18</f>
        <v>Hasil Bimbingan mahasiswa di bidang akademik sesuai dengan  petunjuk teknis dan tepat waktu  (Penugasan dari Pimpinan PTS)</v>
      </c>
      <c r="C23" s="207"/>
      <c r="D23" s="207"/>
      <c r="E23" s="207"/>
      <c r="F23" s="207"/>
      <c r="G23" s="207"/>
      <c r="H23" s="207"/>
      <c r="I23" s="200" t="s">
        <v>162</v>
      </c>
      <c r="J23" s="201"/>
      <c r="K23" s="208" t="s">
        <v>138</v>
      </c>
      <c r="L23" s="198" t="s">
        <v>112</v>
      </c>
      <c r="M23" s="178">
        <f>IFERROR(VLOOKUP(L23,PD!$B$13:$C$15,2,0),"")</f>
        <v>1</v>
      </c>
    </row>
    <row r="24" spans="1:14" s="93" customFormat="1" ht="72.650000000000006" customHeight="1">
      <c r="A24" s="92"/>
      <c r="B24" s="204" t="str">
        <f>'SKP Pegawai'!B19:F19</f>
        <v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mendapat bimbingan akademik sebanyak  50 mahasiswa                                                                                                                                                                                                                                            - KRS mahasiswa di portal akademik telah diperiksa dan disetujui </v>
      </c>
      <c r="C24" s="205"/>
      <c r="D24" s="205"/>
      <c r="E24" s="205"/>
      <c r="F24" s="205"/>
      <c r="G24" s="205"/>
      <c r="H24" s="206"/>
      <c r="I24" s="202"/>
      <c r="J24" s="203"/>
      <c r="K24" s="209"/>
      <c r="L24" s="199"/>
      <c r="M24" s="179"/>
    </row>
    <row r="25" spans="1:14" s="93" customFormat="1" ht="14.4" customHeight="1">
      <c r="A25" s="92">
        <v>4</v>
      </c>
      <c r="B25" s="207" t="str">
        <f>'SKP Pegawai'!B20:F20</f>
        <v>Hasil bimbingan tugas akhir  mahasiswa sesuai  panduan penulisan tugas akhir dan tepat waktu   (Penugasan dari Pimpinan PTS)</v>
      </c>
      <c r="C25" s="207"/>
      <c r="D25" s="207"/>
      <c r="E25" s="207"/>
      <c r="F25" s="207"/>
      <c r="G25" s="207"/>
      <c r="H25" s="207"/>
      <c r="I25" s="200" t="s">
        <v>163</v>
      </c>
      <c r="J25" s="201"/>
      <c r="K25" s="208" t="s">
        <v>138</v>
      </c>
      <c r="L25" s="198" t="s">
        <v>112</v>
      </c>
      <c r="M25" s="178">
        <f>IFERROR(VLOOKUP(L25,PD!$B$13:$C$15,2,0),"")</f>
        <v>1</v>
      </c>
    </row>
    <row r="26" spans="1:14" s="93" customFormat="1" ht="59.15" customHeight="1">
      <c r="A26" s="92"/>
      <c r="B26" s="204" t="str">
        <f>'SKP Pegawai'!B21:F21</f>
        <v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dibimbing sebanyak 5 mahasiswa                                                                                                                                                                                                                                                         - Bimbingan dilaksanakan satu minggu 1 kali</v>
      </c>
      <c r="C26" s="205"/>
      <c r="D26" s="205"/>
      <c r="E26" s="205"/>
      <c r="F26" s="205"/>
      <c r="G26" s="205"/>
      <c r="H26" s="206"/>
      <c r="I26" s="202"/>
      <c r="J26" s="203"/>
      <c r="K26" s="209"/>
      <c r="L26" s="199"/>
      <c r="M26" s="179"/>
    </row>
    <row r="27" spans="1:14" s="93" customFormat="1" ht="14.4" customHeight="1">
      <c r="A27" s="92">
        <v>5</v>
      </c>
      <c r="B27" s="207" t="str">
        <f>'SKP Pegawai'!B22:F22</f>
        <v>Hasil visitasi  ke lokasi Kuliah Kerja Nyata (KKN) sesuai  surat penugasan  (Penugasan dari Pimpinan PTS)</v>
      </c>
      <c r="C27" s="207"/>
      <c r="D27" s="207"/>
      <c r="E27" s="207"/>
      <c r="F27" s="207"/>
      <c r="G27" s="207"/>
      <c r="H27" s="207"/>
      <c r="I27" s="200" t="s">
        <v>164</v>
      </c>
      <c r="J27" s="201"/>
      <c r="K27" s="208" t="s">
        <v>138</v>
      </c>
      <c r="L27" s="198" t="s">
        <v>112</v>
      </c>
      <c r="M27" s="178">
        <f>IFERROR(VLOOKUP(L27,PD!$B$13:$C$15,2,0),"")</f>
        <v>1</v>
      </c>
    </row>
    <row r="28" spans="1:14" s="93" customFormat="1" ht="90" customHeight="1">
      <c r="A28" s="92"/>
      <c r="B28" s="240" t="str">
        <f>'SKP Pegawai'!B23:F23</f>
        <v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Jumlah mahasiswa yang mendapat visitasi sebanyak 6 mahasiswa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Laporan hasil visitasi  tersedia lengkap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Visitasi  dilaksanakan satu minggu 2 kali</v>
      </c>
      <c r="C28" s="241"/>
      <c r="D28" s="241"/>
      <c r="E28" s="241"/>
      <c r="F28" s="241"/>
      <c r="G28" s="241"/>
      <c r="H28" s="242"/>
      <c r="I28" s="202"/>
      <c r="J28" s="203"/>
      <c r="K28" s="209"/>
      <c r="L28" s="199"/>
      <c r="M28" s="179"/>
    </row>
    <row r="29" spans="1:14" s="93" customFormat="1" ht="15" customHeight="1">
      <c r="A29" s="92">
        <v>6</v>
      </c>
      <c r="B29" s="210" t="str">
        <f>'SKP Pegawai'!B24:F24</f>
        <v>Keluaran penelitian  yang telah  dipublikasikan  (Penugasan dari Pimpinan PTS)</v>
      </c>
      <c r="C29" s="211"/>
      <c r="D29" s="211"/>
      <c r="E29" s="211"/>
      <c r="F29" s="211"/>
      <c r="G29" s="211"/>
      <c r="H29" s="212"/>
      <c r="I29" s="200" t="s">
        <v>165</v>
      </c>
      <c r="J29" s="201"/>
      <c r="K29" s="208" t="s">
        <v>138</v>
      </c>
      <c r="L29" s="218" t="s">
        <v>112</v>
      </c>
      <c r="M29" s="178">
        <f>IFERROR(VLOOKUP(L29,PD!$B$13:$C$15,2,0),"")</f>
        <v>1</v>
      </c>
    </row>
    <row r="30" spans="1:14" s="93" customFormat="1" ht="60" customHeight="1">
      <c r="A30" s="92"/>
      <c r="B30" s="210" t="str">
        <f>'SKP Pegawai'!B25:F25</f>
        <v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Artikel yang dimuat dalam Jurnal Internasional berindeks Scopus sebanyak 1 Jurnal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Artikel yang dimuat dalam Jurnal  Nasional  berindeks SINTA-4 sebanyak 1 Jurnal                                                                                                                                                                                                                                        - Artikel yang dimuat dalam  Prosiding  Internasional berindeks  WOS sebanyak 1 Prosiding</v>
      </c>
      <c r="C30" s="211"/>
      <c r="D30" s="211"/>
      <c r="E30" s="211"/>
      <c r="F30" s="211"/>
      <c r="G30" s="211"/>
      <c r="H30" s="212"/>
      <c r="I30" s="202"/>
      <c r="J30" s="203"/>
      <c r="K30" s="209"/>
      <c r="L30" s="199"/>
      <c r="M30" s="179"/>
    </row>
    <row r="31" spans="1:14" s="93" customFormat="1" ht="15" customHeight="1">
      <c r="A31" s="92">
        <v>7</v>
      </c>
      <c r="B31" s="210" t="str">
        <f>'SKP Pegawai'!B26:F26</f>
        <v>Hasil Pengabdian kepada masyarakat sesuai  bidang keahlian (Penugasan dari Pimpinan PTS)</v>
      </c>
      <c r="C31" s="211"/>
      <c r="D31" s="211"/>
      <c r="E31" s="211"/>
      <c r="F31" s="211"/>
      <c r="G31" s="211"/>
      <c r="H31" s="212"/>
      <c r="I31" s="200" t="s">
        <v>166</v>
      </c>
      <c r="J31" s="201"/>
      <c r="K31" s="208" t="s">
        <v>138</v>
      </c>
      <c r="L31" s="218" t="s">
        <v>112</v>
      </c>
      <c r="M31" s="178">
        <f>IFERROR(VLOOKUP(L31,PD!$B$13:$C$15,2,0),"")</f>
        <v>1</v>
      </c>
    </row>
    <row r="32" spans="1:14" s="93" customFormat="1" ht="60" customHeight="1">
      <c r="A32" s="92"/>
      <c r="B32" s="213" t="str">
        <f>'SKP Pegawai'!B27:F27</f>
        <v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Bimbingan Teknis kepada masyarakat mengenai identifikasi potensi  untuk pendirian badan usaha sesuai materi, dan tepat waktu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Dokumen hasil  pelaksanaan bimbingan teknis tersedia lengkap                                                                                                                                                                                                                                       </v>
      </c>
      <c r="C32" s="214"/>
      <c r="D32" s="214"/>
      <c r="E32" s="214"/>
      <c r="F32" s="214"/>
      <c r="G32" s="214"/>
      <c r="H32" s="215"/>
      <c r="I32" s="202"/>
      <c r="J32" s="203"/>
      <c r="K32" s="209"/>
      <c r="L32" s="199"/>
      <c r="M32" s="179"/>
    </row>
    <row r="33" spans="1:15" s="93" customFormat="1" ht="15" customHeight="1">
      <c r="A33" s="92">
        <v>8</v>
      </c>
      <c r="B33" s="216" t="str">
        <f>'SKP Pegawai'!B28:F28</f>
        <v>Hasil keterlibatan aktif dalam pertemuan ilmiah sesuai bidang  ilmu (Penugasan dari Pimpinan PTS)</v>
      </c>
      <c r="C33" s="216"/>
      <c r="D33" s="216"/>
      <c r="E33" s="216"/>
      <c r="F33" s="216"/>
      <c r="G33" s="216"/>
      <c r="H33" s="216"/>
      <c r="I33" s="200" t="s">
        <v>167</v>
      </c>
      <c r="J33" s="201"/>
      <c r="K33" s="208" t="s">
        <v>138</v>
      </c>
      <c r="L33" s="218" t="s">
        <v>112</v>
      </c>
      <c r="M33" s="178">
        <f>IFERROR(VLOOKUP(L33,PD!$B$13:$C$15,2,0),"")</f>
        <v>1</v>
      </c>
    </row>
    <row r="34" spans="1:15" s="93" customFormat="1" ht="60" customHeight="1">
      <c r="A34" s="92"/>
      <c r="B34" s="216" t="str">
        <f>'SKP Pegawai'!B29:F29</f>
        <v xml:space="preserve">Ukuran keberhasilan/ Indikator Kinerja Individu, Target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Memperoleh sertifikat seminar internasional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C34" s="216"/>
      <c r="D34" s="216"/>
      <c r="E34" s="216"/>
      <c r="F34" s="216"/>
      <c r="G34" s="216"/>
      <c r="H34" s="216"/>
      <c r="I34" s="202"/>
      <c r="J34" s="203"/>
      <c r="K34" s="209"/>
      <c r="L34" s="199"/>
      <c r="M34" s="179"/>
    </row>
    <row r="35" spans="1:15" s="93" customFormat="1" ht="15" customHeight="1">
      <c r="A35" s="92"/>
      <c r="B35" s="94"/>
      <c r="C35" s="95"/>
      <c r="D35" s="95"/>
      <c r="E35" s="95"/>
      <c r="F35" s="95"/>
      <c r="G35" s="95"/>
      <c r="H35" s="96"/>
      <c r="I35" s="97"/>
      <c r="J35" s="97"/>
      <c r="K35" s="98"/>
      <c r="L35" s="99"/>
      <c r="M35" s="79" t="str">
        <f>IFERROR(VLOOKUP(L35,PD!$B$13:$C$15,2,0),"")</f>
        <v/>
      </c>
    </row>
    <row r="36" spans="1:15" ht="14.25" customHeight="1">
      <c r="A36" s="237" t="s">
        <v>12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9"/>
      <c r="N36" s="85"/>
    </row>
    <row r="37" spans="1:15" s="93" customFormat="1" ht="14.5">
      <c r="A37" s="92">
        <v>1</v>
      </c>
      <c r="B37" s="256" t="str">
        <f>'SKP Pegawai'!B32:F32</f>
        <v>(Hasil yang diharapkan dengan prioritas rendah disertai dengan Jabatan Pimpinan yang memberikan penugasan)</v>
      </c>
      <c r="C37" s="256"/>
      <c r="D37" s="256"/>
      <c r="E37" s="256"/>
      <c r="F37" s="256"/>
      <c r="G37" s="256"/>
      <c r="H37" s="256"/>
      <c r="I37" s="227"/>
      <c r="J37" s="228"/>
      <c r="K37" s="231"/>
      <c r="L37" s="178"/>
      <c r="M37" s="178" t="str">
        <f>IFERROR(VLOOKUP(L37,PD!$B$13:$C$15,2,0),"")</f>
        <v/>
      </c>
    </row>
    <row r="38" spans="1:15" s="93" customFormat="1" ht="59.15" customHeight="1">
      <c r="A38" s="92"/>
      <c r="B38" s="216" t="str">
        <f>'SKP Pegawai'!B33:F33</f>
        <v>Ukuran keberhasilan/ Indikator Kinerja Individu, Target :</v>
      </c>
      <c r="C38" s="216"/>
      <c r="D38" s="216"/>
      <c r="E38" s="216"/>
      <c r="F38" s="216"/>
      <c r="G38" s="216"/>
      <c r="H38" s="216"/>
      <c r="I38" s="229"/>
      <c r="J38" s="230"/>
      <c r="K38" s="179"/>
      <c r="L38" s="179"/>
      <c r="M38" s="179"/>
    </row>
    <row r="39" spans="1:15" s="93" customFormat="1" ht="14.5">
      <c r="A39" s="92">
        <v>2</v>
      </c>
      <c r="B39" s="216" t="str">
        <f>'SKP Pegawai'!B34:F34</f>
        <v>(Hasil yang diharapkan dengan prioritas rendah disertai dengan Jabatan Pimpinan yang memberikan penugasan)</v>
      </c>
      <c r="C39" s="216"/>
      <c r="D39" s="216"/>
      <c r="E39" s="216"/>
      <c r="F39" s="216"/>
      <c r="G39" s="216"/>
      <c r="H39" s="216"/>
      <c r="I39" s="227"/>
      <c r="J39" s="228"/>
      <c r="K39" s="231"/>
      <c r="L39" s="178"/>
      <c r="M39" s="178" t="str">
        <f>IFERROR(VLOOKUP(L39,PD!$B$13:$C$15,2,0),"")</f>
        <v/>
      </c>
    </row>
    <row r="40" spans="1:15" s="93" customFormat="1" ht="59.15" customHeight="1">
      <c r="A40" s="92"/>
      <c r="B40" s="216" t="str">
        <f>'SKP Pegawai'!B35:F35</f>
        <v>Ukuran keberhasilan/ Indikator Kinerja Individu, Target :</v>
      </c>
      <c r="C40" s="216"/>
      <c r="D40" s="216"/>
      <c r="E40" s="216"/>
      <c r="F40" s="216"/>
      <c r="G40" s="216"/>
      <c r="H40" s="216"/>
      <c r="I40" s="229"/>
      <c r="J40" s="230"/>
      <c r="K40" s="179"/>
      <c r="L40" s="179"/>
      <c r="M40" s="179"/>
    </row>
    <row r="41" spans="1:15" ht="15" customHeight="1">
      <c r="A41" s="248" t="s">
        <v>54</v>
      </c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19" t="s">
        <v>125</v>
      </c>
      <c r="M41" s="100">
        <f>IFERROR(ROUND(AVERAGE(M19:M38),0),0)</f>
        <v>1</v>
      </c>
      <c r="N41" s="101"/>
    </row>
    <row r="42" spans="1:15" ht="15" customHeight="1">
      <c r="A42" s="250" t="s">
        <v>147</v>
      </c>
      <c r="B42" s="251"/>
      <c r="C42" s="251"/>
      <c r="D42" s="251"/>
      <c r="E42" s="102"/>
      <c r="F42" s="102"/>
      <c r="G42" s="102"/>
      <c r="H42" s="102"/>
      <c r="I42" s="102"/>
      <c r="J42" s="102"/>
      <c r="K42" s="102"/>
      <c r="L42" s="220"/>
      <c r="M42" s="103" t="str">
        <f>IF(M41=1,"DIBAWAH EKSPEKTASI",IF(M41=2,"SESUAI EKSPEKTASI",IF(M41=3,"DIATAS EKSPEKTASI")))</f>
        <v>DIBAWAH EKSPEKTASI</v>
      </c>
      <c r="N42" s="309" t="s">
        <v>221</v>
      </c>
      <c r="O42" s="308"/>
    </row>
    <row r="43" spans="1:15" ht="30" customHeight="1">
      <c r="A43" s="196" t="s">
        <v>13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04" t="s">
        <v>53</v>
      </c>
      <c r="L43" s="310" t="s">
        <v>224</v>
      </c>
      <c r="M43" s="311"/>
      <c r="N43" s="85"/>
    </row>
    <row r="44" spans="1:15" ht="15" customHeight="1">
      <c r="A44" s="105">
        <v>1</v>
      </c>
      <c r="B44" s="221" t="s">
        <v>14</v>
      </c>
      <c r="C44" s="197"/>
      <c r="D44" s="197"/>
      <c r="E44" s="197"/>
      <c r="F44" s="197"/>
      <c r="G44" s="197"/>
      <c r="H44" s="197"/>
      <c r="I44" s="197"/>
      <c r="J44" s="197"/>
      <c r="K44" s="197"/>
      <c r="L44" s="223" t="s">
        <v>112</v>
      </c>
      <c r="M44" s="224">
        <f>IFERROR(VLOOKUP(L44,PD!$B$13:$C$15,2,0),"")</f>
        <v>1</v>
      </c>
      <c r="N44" s="106"/>
    </row>
    <row r="45" spans="1:15" ht="15" customHeight="1">
      <c r="A45" s="107"/>
      <c r="B45" s="243" t="s">
        <v>15</v>
      </c>
      <c r="C45" s="187"/>
      <c r="D45" s="187"/>
      <c r="E45" s="187"/>
      <c r="F45" s="187"/>
      <c r="G45" s="188"/>
      <c r="H45" s="186" t="s">
        <v>16</v>
      </c>
      <c r="I45" s="187"/>
      <c r="J45" s="188"/>
      <c r="K45" s="244" t="s">
        <v>223</v>
      </c>
      <c r="L45" s="223"/>
      <c r="M45" s="225"/>
      <c r="N45" s="106"/>
    </row>
    <row r="46" spans="1:15" ht="15" customHeight="1">
      <c r="A46" s="107"/>
      <c r="B46" s="243" t="s">
        <v>17</v>
      </c>
      <c r="C46" s="187"/>
      <c r="D46" s="187"/>
      <c r="E46" s="187"/>
      <c r="F46" s="187"/>
      <c r="G46" s="188"/>
      <c r="H46" s="180"/>
      <c r="I46" s="181"/>
      <c r="J46" s="182"/>
      <c r="K46" s="245"/>
      <c r="L46" s="223"/>
      <c r="M46" s="225"/>
      <c r="N46" s="106"/>
    </row>
    <row r="47" spans="1:15" ht="90" customHeight="1">
      <c r="A47" s="108"/>
      <c r="B47" s="217" t="s">
        <v>18</v>
      </c>
      <c r="C47" s="194"/>
      <c r="D47" s="194"/>
      <c r="E47" s="194"/>
      <c r="F47" s="194"/>
      <c r="G47" s="195"/>
      <c r="H47" s="183"/>
      <c r="I47" s="184"/>
      <c r="J47" s="185"/>
      <c r="K47" s="246"/>
      <c r="L47" s="223"/>
      <c r="M47" s="226"/>
      <c r="N47" s="106"/>
    </row>
    <row r="48" spans="1:15" ht="15" customHeight="1">
      <c r="A48" s="105">
        <v>2</v>
      </c>
      <c r="B48" s="221" t="s">
        <v>19</v>
      </c>
      <c r="C48" s="197"/>
      <c r="D48" s="197"/>
      <c r="E48" s="197"/>
      <c r="F48" s="197"/>
      <c r="G48" s="197"/>
      <c r="H48" s="197"/>
      <c r="I48" s="197"/>
      <c r="J48" s="197"/>
      <c r="K48" s="197"/>
      <c r="L48" s="223" t="s">
        <v>112</v>
      </c>
      <c r="M48" s="224">
        <f>IFERROR(VLOOKUP(L48,PD!$B$13:$C$15,2,0),"")</f>
        <v>1</v>
      </c>
      <c r="N48" s="106"/>
    </row>
    <row r="49" spans="1:14" ht="15" customHeight="1">
      <c r="A49" s="107"/>
      <c r="B49" s="243" t="s">
        <v>20</v>
      </c>
      <c r="C49" s="187"/>
      <c r="D49" s="187"/>
      <c r="E49" s="187"/>
      <c r="F49" s="187"/>
      <c r="G49" s="188"/>
      <c r="H49" s="186" t="s">
        <v>16</v>
      </c>
      <c r="I49" s="187"/>
      <c r="J49" s="188"/>
      <c r="K49" s="189" t="s">
        <v>134</v>
      </c>
      <c r="L49" s="223"/>
      <c r="M49" s="225"/>
      <c r="N49" s="106"/>
    </row>
    <row r="50" spans="1:14" ht="15" customHeight="1">
      <c r="A50" s="107"/>
      <c r="B50" s="243" t="s">
        <v>21</v>
      </c>
      <c r="C50" s="187"/>
      <c r="D50" s="187"/>
      <c r="E50" s="187"/>
      <c r="F50" s="187"/>
      <c r="G50" s="188"/>
      <c r="H50" s="192"/>
      <c r="I50" s="187"/>
      <c r="J50" s="188"/>
      <c r="K50" s="190"/>
      <c r="L50" s="223"/>
      <c r="M50" s="225"/>
      <c r="N50" s="106"/>
    </row>
    <row r="51" spans="1:14" ht="90" customHeight="1">
      <c r="A51" s="108"/>
      <c r="B51" s="217" t="s">
        <v>22</v>
      </c>
      <c r="C51" s="194"/>
      <c r="D51" s="194"/>
      <c r="E51" s="194"/>
      <c r="F51" s="194"/>
      <c r="G51" s="195"/>
      <c r="H51" s="193"/>
      <c r="I51" s="194"/>
      <c r="J51" s="195"/>
      <c r="K51" s="191"/>
      <c r="L51" s="223"/>
      <c r="M51" s="226"/>
      <c r="N51" s="106"/>
    </row>
    <row r="52" spans="1:14" ht="15" customHeight="1">
      <c r="A52" s="105">
        <v>3</v>
      </c>
      <c r="B52" s="221" t="s">
        <v>23</v>
      </c>
      <c r="C52" s="197"/>
      <c r="D52" s="197"/>
      <c r="E52" s="197"/>
      <c r="F52" s="197"/>
      <c r="G52" s="197"/>
      <c r="H52" s="197"/>
      <c r="I52" s="197"/>
      <c r="J52" s="197"/>
      <c r="K52" s="222"/>
      <c r="L52" s="223" t="s">
        <v>112</v>
      </c>
      <c r="M52" s="224">
        <f>IFERROR(VLOOKUP(L52,PD!$B$13:$C$15,2,0),"")</f>
        <v>1</v>
      </c>
      <c r="N52" s="106"/>
    </row>
    <row r="53" spans="1:14" ht="15" customHeight="1">
      <c r="A53" s="107"/>
      <c r="B53" s="243" t="s">
        <v>24</v>
      </c>
      <c r="C53" s="187"/>
      <c r="D53" s="187"/>
      <c r="E53" s="187"/>
      <c r="F53" s="187"/>
      <c r="G53" s="188"/>
      <c r="H53" s="186" t="s">
        <v>16</v>
      </c>
      <c r="I53" s="187"/>
      <c r="J53" s="188"/>
      <c r="K53" s="189" t="s">
        <v>135</v>
      </c>
      <c r="L53" s="223"/>
      <c r="M53" s="225"/>
      <c r="N53" s="106"/>
    </row>
    <row r="54" spans="1:14" ht="15" customHeight="1">
      <c r="A54" s="107"/>
      <c r="B54" s="243" t="s">
        <v>25</v>
      </c>
      <c r="C54" s="187"/>
      <c r="D54" s="187"/>
      <c r="E54" s="187"/>
      <c r="F54" s="187"/>
      <c r="G54" s="188"/>
      <c r="H54" s="192"/>
      <c r="I54" s="187"/>
      <c r="J54" s="188"/>
      <c r="K54" s="190"/>
      <c r="L54" s="223"/>
      <c r="M54" s="225"/>
      <c r="N54" s="106"/>
    </row>
    <row r="55" spans="1:14" ht="120" customHeight="1">
      <c r="A55" s="108"/>
      <c r="B55" s="217" t="s">
        <v>26</v>
      </c>
      <c r="C55" s="194"/>
      <c r="D55" s="194"/>
      <c r="E55" s="194"/>
      <c r="F55" s="194"/>
      <c r="G55" s="195"/>
      <c r="H55" s="193"/>
      <c r="I55" s="194"/>
      <c r="J55" s="195"/>
      <c r="K55" s="191"/>
      <c r="L55" s="223"/>
      <c r="M55" s="226"/>
      <c r="N55" s="106"/>
    </row>
    <row r="56" spans="1:14" ht="15" customHeight="1">
      <c r="A56" s="105">
        <v>4</v>
      </c>
      <c r="B56" s="221" t="s">
        <v>27</v>
      </c>
      <c r="C56" s="197"/>
      <c r="D56" s="197"/>
      <c r="E56" s="197"/>
      <c r="F56" s="197"/>
      <c r="G56" s="197"/>
      <c r="H56" s="197"/>
      <c r="I56" s="197"/>
      <c r="J56" s="197"/>
      <c r="K56" s="222"/>
      <c r="L56" s="223" t="s">
        <v>112</v>
      </c>
      <c r="M56" s="224">
        <f>IFERROR(VLOOKUP(L56,PD!$B$13:$C$15,2,0),"")</f>
        <v>1</v>
      </c>
      <c r="N56" s="106"/>
    </row>
    <row r="57" spans="1:14" ht="15" customHeight="1">
      <c r="A57" s="107"/>
      <c r="B57" s="243" t="s">
        <v>28</v>
      </c>
      <c r="C57" s="187"/>
      <c r="D57" s="187"/>
      <c r="E57" s="187"/>
      <c r="F57" s="187"/>
      <c r="G57" s="188"/>
      <c r="H57" s="186" t="s">
        <v>16</v>
      </c>
      <c r="I57" s="187"/>
      <c r="J57" s="188"/>
      <c r="K57" s="189" t="s">
        <v>132</v>
      </c>
      <c r="L57" s="223"/>
      <c r="M57" s="225"/>
      <c r="N57" s="106"/>
    </row>
    <row r="58" spans="1:14" ht="15" customHeight="1">
      <c r="A58" s="107"/>
      <c r="B58" s="243" t="s">
        <v>29</v>
      </c>
      <c r="C58" s="187"/>
      <c r="D58" s="187"/>
      <c r="E58" s="187"/>
      <c r="F58" s="187"/>
      <c r="G58" s="188"/>
      <c r="H58" s="192"/>
      <c r="I58" s="187"/>
      <c r="J58" s="188"/>
      <c r="K58" s="190"/>
      <c r="L58" s="223"/>
      <c r="M58" s="225"/>
      <c r="N58" s="106"/>
    </row>
    <row r="59" spans="1:14" ht="63.75" customHeight="1">
      <c r="A59" s="108"/>
      <c r="B59" s="217" t="s">
        <v>30</v>
      </c>
      <c r="C59" s="194"/>
      <c r="D59" s="194"/>
      <c r="E59" s="194"/>
      <c r="F59" s="194"/>
      <c r="G59" s="195"/>
      <c r="H59" s="193"/>
      <c r="I59" s="194"/>
      <c r="J59" s="195"/>
      <c r="K59" s="191"/>
      <c r="L59" s="223"/>
      <c r="M59" s="226"/>
      <c r="N59" s="106"/>
    </row>
    <row r="60" spans="1:14" ht="15" customHeight="1">
      <c r="A60" s="105">
        <v>5</v>
      </c>
      <c r="B60" s="221" t="s">
        <v>31</v>
      </c>
      <c r="C60" s="197"/>
      <c r="D60" s="197"/>
      <c r="E60" s="197"/>
      <c r="F60" s="197"/>
      <c r="G60" s="197"/>
      <c r="H60" s="197"/>
      <c r="I60" s="197"/>
      <c r="J60" s="197"/>
      <c r="K60" s="222"/>
      <c r="L60" s="223" t="s">
        <v>112</v>
      </c>
      <c r="M60" s="224">
        <f>IFERROR(VLOOKUP(L60,PD!$B$13:$C$15,2,0),"")</f>
        <v>1</v>
      </c>
      <c r="N60" s="106"/>
    </row>
    <row r="61" spans="1:14" ht="30" customHeight="1">
      <c r="A61" s="107"/>
      <c r="B61" s="243" t="s">
        <v>32</v>
      </c>
      <c r="C61" s="187"/>
      <c r="D61" s="187"/>
      <c r="E61" s="187"/>
      <c r="F61" s="187"/>
      <c r="G61" s="188"/>
      <c r="H61" s="186" t="s">
        <v>16</v>
      </c>
      <c r="I61" s="187"/>
      <c r="J61" s="188"/>
      <c r="K61" s="189" t="s">
        <v>133</v>
      </c>
      <c r="L61" s="223"/>
      <c r="M61" s="225"/>
      <c r="N61" s="106"/>
    </row>
    <row r="62" spans="1:14" ht="15" customHeight="1">
      <c r="A62" s="107"/>
      <c r="B62" s="243" t="s">
        <v>33</v>
      </c>
      <c r="C62" s="187"/>
      <c r="D62" s="187"/>
      <c r="E62" s="187"/>
      <c r="F62" s="187"/>
      <c r="G62" s="188"/>
      <c r="H62" s="192"/>
      <c r="I62" s="187"/>
      <c r="J62" s="188"/>
      <c r="K62" s="190"/>
      <c r="L62" s="223"/>
      <c r="M62" s="225"/>
      <c r="N62" s="106"/>
    </row>
    <row r="63" spans="1:14" ht="61.5" customHeight="1">
      <c r="A63" s="108"/>
      <c r="B63" s="217" t="s">
        <v>34</v>
      </c>
      <c r="C63" s="194"/>
      <c r="D63" s="194"/>
      <c r="E63" s="194"/>
      <c r="F63" s="194"/>
      <c r="G63" s="195"/>
      <c r="H63" s="193"/>
      <c r="I63" s="194"/>
      <c r="J63" s="195"/>
      <c r="K63" s="191"/>
      <c r="L63" s="223"/>
      <c r="M63" s="226"/>
      <c r="N63" s="106"/>
    </row>
    <row r="64" spans="1:14" ht="15" customHeight="1">
      <c r="A64" s="105">
        <v>6</v>
      </c>
      <c r="B64" s="221" t="s">
        <v>35</v>
      </c>
      <c r="C64" s="197"/>
      <c r="D64" s="197"/>
      <c r="E64" s="197"/>
      <c r="F64" s="197"/>
      <c r="G64" s="197"/>
      <c r="H64" s="197"/>
      <c r="I64" s="197"/>
      <c r="J64" s="197"/>
      <c r="K64" s="222"/>
      <c r="L64" s="223" t="s">
        <v>112</v>
      </c>
      <c r="M64" s="224">
        <f>IFERROR(VLOOKUP(L64,PD!$B$13:$C$15,2,0),"")</f>
        <v>1</v>
      </c>
      <c r="N64" s="106"/>
    </row>
    <row r="65" spans="1:15" ht="15" customHeight="1">
      <c r="A65" s="107"/>
      <c r="B65" s="243" t="s">
        <v>36</v>
      </c>
      <c r="C65" s="187"/>
      <c r="D65" s="187"/>
      <c r="E65" s="187"/>
      <c r="F65" s="187"/>
      <c r="G65" s="188"/>
      <c r="H65" s="186" t="s">
        <v>16</v>
      </c>
      <c r="I65" s="187"/>
      <c r="J65" s="188"/>
      <c r="K65" s="244" t="s">
        <v>136</v>
      </c>
      <c r="L65" s="223"/>
      <c r="M65" s="225"/>
      <c r="N65" s="106"/>
    </row>
    <row r="66" spans="1:15" ht="15" customHeight="1">
      <c r="A66" s="107"/>
      <c r="B66" s="243" t="s">
        <v>37</v>
      </c>
      <c r="C66" s="187"/>
      <c r="D66" s="187"/>
      <c r="E66" s="187"/>
      <c r="F66" s="187"/>
      <c r="G66" s="188"/>
      <c r="H66" s="192"/>
      <c r="I66" s="187"/>
      <c r="J66" s="188"/>
      <c r="K66" s="245"/>
      <c r="L66" s="223"/>
      <c r="M66" s="225"/>
      <c r="N66" s="106"/>
    </row>
    <row r="67" spans="1:15" ht="61.5" customHeight="1">
      <c r="A67" s="108"/>
      <c r="B67" s="217" t="s">
        <v>38</v>
      </c>
      <c r="C67" s="194"/>
      <c r="D67" s="194"/>
      <c r="E67" s="194"/>
      <c r="F67" s="194"/>
      <c r="G67" s="195"/>
      <c r="H67" s="193"/>
      <c r="I67" s="194"/>
      <c r="J67" s="195"/>
      <c r="K67" s="246"/>
      <c r="L67" s="223"/>
      <c r="M67" s="226"/>
      <c r="N67" s="106"/>
    </row>
    <row r="68" spans="1:15" ht="15" customHeight="1">
      <c r="A68" s="105">
        <v>7</v>
      </c>
      <c r="B68" s="221" t="s">
        <v>39</v>
      </c>
      <c r="C68" s="197"/>
      <c r="D68" s="197"/>
      <c r="E68" s="197"/>
      <c r="F68" s="197"/>
      <c r="G68" s="197"/>
      <c r="H68" s="197"/>
      <c r="I68" s="197"/>
      <c r="J68" s="197"/>
      <c r="K68" s="222"/>
      <c r="L68" s="223" t="s">
        <v>112</v>
      </c>
      <c r="M68" s="224">
        <f>IFERROR(VLOOKUP(L68,PD!$B$13:$C$15,2,0),"")</f>
        <v>1</v>
      </c>
      <c r="N68" s="106"/>
    </row>
    <row r="69" spans="1:15" ht="15" customHeight="1">
      <c r="A69" s="107"/>
      <c r="B69" s="243" t="s">
        <v>40</v>
      </c>
      <c r="C69" s="187"/>
      <c r="D69" s="187"/>
      <c r="E69" s="187"/>
      <c r="F69" s="187"/>
      <c r="G69" s="188"/>
      <c r="H69" s="186" t="s">
        <v>16</v>
      </c>
      <c r="I69" s="187"/>
      <c r="J69" s="188"/>
      <c r="K69" s="244" t="s">
        <v>137</v>
      </c>
      <c r="L69" s="223"/>
      <c r="M69" s="225"/>
      <c r="N69" s="106"/>
    </row>
    <row r="70" spans="1:15" ht="15" customHeight="1">
      <c r="A70" s="107"/>
      <c r="B70" s="243" t="s">
        <v>41</v>
      </c>
      <c r="C70" s="187"/>
      <c r="D70" s="187"/>
      <c r="E70" s="187"/>
      <c r="F70" s="187"/>
      <c r="G70" s="188"/>
      <c r="H70" s="192"/>
      <c r="I70" s="187"/>
      <c r="J70" s="188"/>
      <c r="K70" s="245"/>
      <c r="L70" s="223"/>
      <c r="M70" s="225"/>
      <c r="N70" s="106"/>
    </row>
    <row r="71" spans="1:15" ht="46.5" customHeight="1">
      <c r="A71" s="108"/>
      <c r="B71" s="217" t="s">
        <v>42</v>
      </c>
      <c r="C71" s="194"/>
      <c r="D71" s="194"/>
      <c r="E71" s="194"/>
      <c r="F71" s="194"/>
      <c r="G71" s="195"/>
      <c r="H71" s="193"/>
      <c r="I71" s="194"/>
      <c r="J71" s="195"/>
      <c r="K71" s="246"/>
      <c r="L71" s="223"/>
      <c r="M71" s="226"/>
      <c r="N71" s="106"/>
    </row>
    <row r="72" spans="1:15" ht="15" customHeight="1">
      <c r="A72" s="248" t="s">
        <v>56</v>
      </c>
      <c r="B72" s="249"/>
      <c r="C72" s="249"/>
      <c r="D72" s="249"/>
      <c r="E72" s="249"/>
      <c r="F72" s="249"/>
      <c r="G72" s="249"/>
      <c r="H72" s="249"/>
      <c r="I72" s="249"/>
      <c r="J72" s="249"/>
      <c r="K72" s="249"/>
      <c r="L72" s="219" t="s">
        <v>125</v>
      </c>
      <c r="M72" s="109">
        <f>IFERROR(ROUND(AVERAGE(M45:M71),0),"")</f>
        <v>1</v>
      </c>
      <c r="N72" s="101"/>
    </row>
    <row r="73" spans="1:15" ht="15" customHeight="1">
      <c r="A73" s="250" t="s">
        <v>55</v>
      </c>
      <c r="B73" s="251"/>
      <c r="C73" s="251"/>
      <c r="D73" s="251"/>
      <c r="E73" s="102"/>
      <c r="F73" s="102"/>
      <c r="G73" s="102"/>
      <c r="H73" s="102"/>
      <c r="I73" s="102"/>
      <c r="J73" s="102"/>
      <c r="K73" s="102"/>
      <c r="L73" s="220"/>
      <c r="M73" s="110" t="str">
        <f>IF(M72=1,"DIBAWAH EKSPEKTASI",IF(M72=2,"SESUAI EKSPEKTASI",IF(M72=3,"DIATAS EKSPEKTASI")))</f>
        <v>DIBAWAH EKSPEKTASI</v>
      </c>
      <c r="N73" s="309" t="s">
        <v>222</v>
      </c>
      <c r="O73" s="308"/>
    </row>
    <row r="74" spans="1:15" ht="15" customHeight="1">
      <c r="A74" s="252" t="s">
        <v>57</v>
      </c>
      <c r="B74" s="253"/>
      <c r="C74" s="253"/>
      <c r="D74" s="253"/>
      <c r="E74" s="253"/>
      <c r="F74" s="253"/>
      <c r="G74" s="253"/>
      <c r="H74" s="253"/>
      <c r="I74" s="253"/>
      <c r="J74" s="253"/>
      <c r="K74" s="234"/>
      <c r="L74" s="312" t="s">
        <v>225</v>
      </c>
      <c r="M74" s="313"/>
      <c r="N74" s="313"/>
    </row>
    <row r="75" spans="1:15" ht="15" customHeight="1">
      <c r="A75" s="254" t="str">
        <f>VLOOKUP(A42&amp;A73,K!$C$9:$D$26,2,0)</f>
        <v>BAIK</v>
      </c>
      <c r="B75" s="255"/>
      <c r="C75" s="255"/>
      <c r="D75" s="255"/>
      <c r="E75" s="112"/>
      <c r="F75" s="112"/>
      <c r="G75" s="112"/>
      <c r="H75" s="112"/>
      <c r="I75" s="112"/>
      <c r="J75" s="112"/>
      <c r="K75" s="113"/>
      <c r="L75" s="312"/>
      <c r="M75" s="313"/>
      <c r="N75" s="313"/>
    </row>
    <row r="76" spans="1:15" ht="14.25" customHeight="1">
      <c r="A76" s="85"/>
      <c r="B76" s="85"/>
      <c r="C76" s="85"/>
      <c r="D76" s="85"/>
      <c r="E76" s="85"/>
      <c r="F76" s="85"/>
      <c r="G76" s="85"/>
      <c r="H76" s="85"/>
      <c r="I76" s="86"/>
      <c r="J76" s="86"/>
      <c r="K76" s="86"/>
      <c r="N76" s="85"/>
    </row>
    <row r="77" spans="1:15" ht="14.25" customHeight="1">
      <c r="A77" s="85"/>
      <c r="B77" s="85"/>
      <c r="C77" s="85"/>
      <c r="D77" s="85"/>
      <c r="E77" s="85"/>
      <c r="F77" s="85"/>
      <c r="G77" s="85"/>
      <c r="H77" s="247" t="str">
        <f>'Lampiran SKP'!C16</f>
        <v>Yogyakarta, 30 Desember 2023</v>
      </c>
      <c r="I77" s="187"/>
      <c r="J77" s="187"/>
      <c r="K77" s="187"/>
      <c r="N77" s="85"/>
    </row>
    <row r="78" spans="1:15" ht="14.25" customHeight="1">
      <c r="A78" s="247"/>
      <c r="B78" s="187"/>
      <c r="C78" s="187"/>
      <c r="D78" s="187"/>
      <c r="E78" s="187"/>
      <c r="F78" s="187"/>
      <c r="G78" s="187"/>
      <c r="H78" s="247" t="s">
        <v>43</v>
      </c>
      <c r="I78" s="187"/>
      <c r="J78" s="187"/>
      <c r="K78" s="187"/>
      <c r="N78" s="85"/>
    </row>
    <row r="79" spans="1:15" ht="14.25" customHeight="1">
      <c r="A79" s="247"/>
      <c r="B79" s="187"/>
      <c r="C79" s="187"/>
      <c r="D79" s="187"/>
      <c r="E79" s="187"/>
      <c r="F79" s="187"/>
      <c r="G79" s="187"/>
      <c r="H79" s="247"/>
      <c r="I79" s="247"/>
      <c r="J79" s="247"/>
      <c r="K79" s="247"/>
      <c r="N79" s="85"/>
    </row>
    <row r="80" spans="1:15" ht="14.25" customHeight="1">
      <c r="A80" s="247"/>
      <c r="B80" s="187"/>
      <c r="C80" s="187"/>
      <c r="D80" s="187"/>
      <c r="E80" s="187"/>
      <c r="F80" s="187"/>
      <c r="G80" s="187"/>
      <c r="H80" s="247"/>
      <c r="I80" s="247"/>
      <c r="J80" s="247"/>
      <c r="K80" s="247"/>
      <c r="N80" s="85"/>
    </row>
    <row r="81" spans="1:14" ht="14.25" customHeight="1">
      <c r="A81" s="247"/>
      <c r="B81" s="187"/>
      <c r="C81" s="187"/>
      <c r="D81" s="187"/>
      <c r="E81" s="187"/>
      <c r="F81" s="187"/>
      <c r="G81" s="187"/>
      <c r="H81" s="247"/>
      <c r="I81" s="247"/>
      <c r="J81" s="247"/>
      <c r="K81" s="247"/>
      <c r="N81" s="85"/>
    </row>
    <row r="82" spans="1:14" ht="14.25" customHeight="1">
      <c r="A82" s="247"/>
      <c r="B82" s="187"/>
      <c r="C82" s="187"/>
      <c r="D82" s="187"/>
      <c r="E82" s="187"/>
      <c r="F82" s="187"/>
      <c r="G82" s="187"/>
      <c r="H82" s="247" t="str">
        <f>'SKP Pegawai'!E71</f>
        <v>Nama Penilai</v>
      </c>
      <c r="I82" s="187"/>
      <c r="J82" s="187"/>
      <c r="K82" s="187"/>
      <c r="N82" s="85"/>
    </row>
    <row r="83" spans="1:14" ht="14.25" customHeight="1">
      <c r="A83" s="247"/>
      <c r="B83" s="187"/>
      <c r="C83" s="187"/>
      <c r="D83" s="187"/>
      <c r="E83" s="187"/>
      <c r="F83" s="187"/>
      <c r="G83" s="187"/>
      <c r="H83" s="247" t="str">
        <f>'SKP Pegawai'!E72</f>
        <v>NIP196306041989031022/00105168703</v>
      </c>
      <c r="I83" s="187"/>
      <c r="J83" s="187"/>
      <c r="K83" s="187"/>
      <c r="N83" s="85"/>
    </row>
    <row r="84" spans="1:14" ht="14.25" customHeight="1">
      <c r="A84" s="85"/>
      <c r="B84" s="85"/>
      <c r="C84" s="85"/>
      <c r="D84" s="85"/>
      <c r="E84" s="85"/>
      <c r="F84" s="85"/>
      <c r="G84" s="85"/>
      <c r="H84" s="85"/>
      <c r="I84" s="86"/>
      <c r="J84" s="86"/>
      <c r="K84" s="86"/>
      <c r="N84" s="85"/>
    </row>
    <row r="85" spans="1:14" ht="14.25" customHeight="1">
      <c r="A85" s="85"/>
      <c r="B85" s="85"/>
      <c r="C85" s="85"/>
      <c r="D85" s="85"/>
      <c r="E85" s="85"/>
      <c r="F85" s="85"/>
      <c r="G85" s="85"/>
      <c r="H85" s="85"/>
      <c r="I85" s="86"/>
      <c r="J85" s="86"/>
      <c r="K85" s="86"/>
      <c r="N85" s="85"/>
    </row>
    <row r="86" spans="1:14" ht="14.25" customHeight="1">
      <c r="A86" s="85"/>
      <c r="B86" s="85"/>
      <c r="C86" s="85"/>
      <c r="D86" s="85"/>
      <c r="E86" s="85"/>
      <c r="F86" s="85"/>
      <c r="G86" s="85"/>
      <c r="H86" s="85"/>
      <c r="I86" s="86"/>
      <c r="J86" s="86"/>
      <c r="K86" s="86"/>
      <c r="N86" s="85"/>
    </row>
    <row r="87" spans="1:14" ht="14.25" customHeight="1">
      <c r="A87" s="85"/>
      <c r="B87" s="85"/>
      <c r="C87" s="85"/>
      <c r="D87" s="85"/>
      <c r="E87" s="85"/>
      <c r="F87" s="85"/>
      <c r="G87" s="85"/>
      <c r="H87" s="85"/>
      <c r="I87" s="86"/>
      <c r="J87" s="86"/>
      <c r="K87" s="86"/>
      <c r="N87" s="85"/>
    </row>
    <row r="88" spans="1:14" ht="14.25" customHeight="1">
      <c r="A88" s="85"/>
      <c r="B88" s="85"/>
      <c r="C88" s="85"/>
      <c r="D88" s="85"/>
      <c r="E88" s="85"/>
      <c r="F88" s="85"/>
      <c r="G88" s="85"/>
      <c r="H88" s="85"/>
      <c r="I88" s="86"/>
      <c r="J88" s="86"/>
      <c r="K88" s="86"/>
      <c r="N88" s="85"/>
    </row>
    <row r="89" spans="1:14" ht="14.25" customHeight="1">
      <c r="A89" s="85"/>
      <c r="B89" s="85"/>
      <c r="C89" s="85"/>
      <c r="D89" s="85"/>
      <c r="E89" s="85"/>
      <c r="F89" s="85"/>
      <c r="G89" s="85"/>
      <c r="H89" s="85"/>
      <c r="I89" s="86"/>
      <c r="J89" s="86"/>
      <c r="K89" s="86"/>
      <c r="N89" s="85"/>
    </row>
    <row r="90" spans="1:14" ht="14.25" customHeight="1">
      <c r="A90" s="85"/>
      <c r="B90" s="85"/>
      <c r="C90" s="85"/>
      <c r="D90" s="85"/>
      <c r="E90" s="85"/>
      <c r="F90" s="85"/>
      <c r="G90" s="85"/>
      <c r="H90" s="85"/>
      <c r="I90" s="86"/>
      <c r="J90" s="86"/>
      <c r="K90" s="86"/>
      <c r="N90" s="85"/>
    </row>
    <row r="91" spans="1:14" ht="14.25" customHeight="1">
      <c r="A91" s="85"/>
      <c r="B91" s="85"/>
      <c r="C91" s="85"/>
      <c r="D91" s="85"/>
      <c r="E91" s="85"/>
      <c r="F91" s="85"/>
      <c r="G91" s="85"/>
      <c r="H91" s="85"/>
      <c r="I91" s="86"/>
      <c r="J91" s="86"/>
      <c r="K91" s="86"/>
      <c r="N91" s="85"/>
    </row>
    <row r="92" spans="1:14" ht="14.25" customHeight="1">
      <c r="A92" s="85"/>
      <c r="B92" s="85"/>
      <c r="C92" s="85"/>
      <c r="D92" s="85"/>
      <c r="E92" s="85"/>
      <c r="F92" s="85"/>
      <c r="G92" s="85"/>
      <c r="H92" s="85"/>
      <c r="I92" s="86"/>
      <c r="J92" s="86"/>
      <c r="K92" s="86"/>
      <c r="N92" s="85"/>
    </row>
    <row r="93" spans="1:14" ht="14.25" customHeight="1">
      <c r="A93" s="85"/>
      <c r="B93" s="85"/>
      <c r="C93" s="85"/>
      <c r="D93" s="85"/>
      <c r="E93" s="85"/>
      <c r="F93" s="85"/>
      <c r="G93" s="85"/>
      <c r="H93" s="85"/>
      <c r="I93" s="86"/>
      <c r="J93" s="86"/>
      <c r="K93" s="86"/>
      <c r="N93" s="85"/>
    </row>
    <row r="94" spans="1:14" ht="14.25" customHeight="1">
      <c r="A94" s="85"/>
      <c r="B94" s="85"/>
      <c r="C94" s="85"/>
      <c r="D94" s="85"/>
      <c r="E94" s="85"/>
      <c r="F94" s="85"/>
      <c r="G94" s="85"/>
      <c r="H94" s="85"/>
      <c r="I94" s="86"/>
      <c r="J94" s="86"/>
      <c r="K94" s="86"/>
      <c r="N94" s="85"/>
    </row>
    <row r="95" spans="1:14" ht="14.25" customHeight="1">
      <c r="A95" s="85"/>
      <c r="B95" s="85"/>
      <c r="C95" s="85"/>
      <c r="D95" s="85"/>
      <c r="E95" s="85"/>
      <c r="F95" s="85"/>
      <c r="G95" s="85"/>
      <c r="H95" s="85"/>
      <c r="I95" s="86"/>
      <c r="J95" s="86"/>
      <c r="K95" s="86"/>
      <c r="N95" s="85"/>
    </row>
    <row r="96" spans="1:14" ht="14.25" customHeight="1">
      <c r="A96" s="85"/>
      <c r="B96" s="85"/>
      <c r="C96" s="85"/>
      <c r="D96" s="85"/>
      <c r="E96" s="85"/>
      <c r="F96" s="85"/>
      <c r="G96" s="85"/>
      <c r="H96" s="85"/>
      <c r="I96" s="86"/>
      <c r="J96" s="86"/>
      <c r="K96" s="86"/>
      <c r="N96" s="85"/>
    </row>
    <row r="97" spans="1:14" ht="14.25" customHeight="1">
      <c r="A97" s="85"/>
      <c r="B97" s="85"/>
      <c r="C97" s="85"/>
      <c r="D97" s="85"/>
      <c r="E97" s="85"/>
      <c r="F97" s="85"/>
      <c r="G97" s="85"/>
      <c r="H97" s="85"/>
      <c r="I97" s="86"/>
      <c r="J97" s="86"/>
      <c r="K97" s="89"/>
      <c r="N97" s="85"/>
    </row>
    <row r="98" spans="1:14" ht="14.25" customHeight="1">
      <c r="A98" s="85"/>
      <c r="B98" s="85"/>
      <c r="C98" s="85"/>
      <c r="D98" s="85"/>
      <c r="E98" s="85"/>
      <c r="F98" s="85"/>
      <c r="G98" s="85"/>
      <c r="H98" s="85"/>
      <c r="I98" s="86"/>
      <c r="J98" s="86"/>
      <c r="K98" s="85"/>
      <c r="N98" s="85"/>
    </row>
    <row r="99" spans="1:14" ht="14.25" customHeight="1">
      <c r="A99" s="85"/>
      <c r="B99" s="85"/>
      <c r="C99" s="85"/>
      <c r="D99" s="85"/>
      <c r="E99" s="85"/>
      <c r="F99" s="85"/>
      <c r="G99" s="85"/>
      <c r="H99" s="85"/>
      <c r="I99" s="86"/>
      <c r="J99" s="86"/>
      <c r="K99" s="85"/>
      <c r="N99" s="85"/>
    </row>
    <row r="100" spans="1:14" ht="14.25" customHeight="1">
      <c r="A100" s="85"/>
      <c r="B100" s="85"/>
      <c r="C100" s="85"/>
      <c r="D100" s="85"/>
      <c r="E100" s="85"/>
      <c r="F100" s="85"/>
      <c r="G100" s="85"/>
      <c r="H100" s="85"/>
      <c r="I100" s="86"/>
      <c r="J100" s="86"/>
      <c r="K100" s="86"/>
      <c r="N100" s="85"/>
    </row>
    <row r="101" spans="1:14" ht="14.25" customHeight="1">
      <c r="A101" s="85"/>
      <c r="B101" s="85"/>
      <c r="C101" s="85"/>
      <c r="D101" s="85"/>
      <c r="E101" s="85"/>
      <c r="F101" s="85"/>
      <c r="G101" s="85"/>
      <c r="H101" s="85"/>
      <c r="I101" s="86"/>
      <c r="J101" s="86"/>
      <c r="K101" s="86"/>
      <c r="N101" s="85"/>
    </row>
    <row r="102" spans="1:14" ht="14.25" customHeight="1">
      <c r="A102" s="85"/>
      <c r="B102" s="85"/>
      <c r="C102" s="85"/>
      <c r="D102" s="85"/>
      <c r="E102" s="85"/>
      <c r="F102" s="85"/>
      <c r="G102" s="85"/>
      <c r="H102" s="85"/>
      <c r="I102" s="86"/>
      <c r="J102" s="86"/>
      <c r="K102" s="86"/>
      <c r="N102" s="85"/>
    </row>
    <row r="103" spans="1:14" ht="14.25" customHeight="1">
      <c r="A103" s="85"/>
      <c r="B103" s="85"/>
      <c r="C103" s="85"/>
      <c r="D103" s="85"/>
      <c r="E103" s="85"/>
      <c r="F103" s="85"/>
      <c r="G103" s="85"/>
      <c r="H103" s="85"/>
      <c r="I103" s="86"/>
      <c r="J103" s="86"/>
      <c r="K103" s="86"/>
      <c r="N103" s="85"/>
    </row>
    <row r="104" spans="1:14" ht="14.25" customHeight="1">
      <c r="A104" s="85"/>
      <c r="B104" s="85"/>
      <c r="C104" s="85"/>
      <c r="D104" s="85"/>
      <c r="E104" s="85"/>
      <c r="F104" s="85"/>
      <c r="G104" s="85"/>
      <c r="H104" s="85"/>
      <c r="I104" s="86"/>
      <c r="J104" s="86"/>
      <c r="K104" s="86"/>
      <c r="N104" s="85"/>
    </row>
  </sheetData>
  <mergeCells count="186">
    <mergeCell ref="N42:O42"/>
    <mergeCell ref="N73:O73"/>
    <mergeCell ref="L43:M43"/>
    <mergeCell ref="L74:N75"/>
    <mergeCell ref="M68:M71"/>
    <mergeCell ref="L52:L55"/>
    <mergeCell ref="M52:M55"/>
    <mergeCell ref="L56:L59"/>
    <mergeCell ref="M56:M59"/>
    <mergeCell ref="L60:L63"/>
    <mergeCell ref="M60:M63"/>
    <mergeCell ref="H79:K81"/>
    <mergeCell ref="L72:L73"/>
    <mergeCell ref="L64:L67"/>
    <mergeCell ref="L68:L71"/>
    <mergeCell ref="B68:K68"/>
    <mergeCell ref="B69:G69"/>
    <mergeCell ref="H69:J69"/>
    <mergeCell ref="K69:K71"/>
    <mergeCell ref="B70:G70"/>
    <mergeCell ref="H70:J71"/>
    <mergeCell ref="B71:G71"/>
    <mergeCell ref="M64:M67"/>
    <mergeCell ref="K61:K63"/>
    <mergeCell ref="K53:K55"/>
    <mergeCell ref="B65:G65"/>
    <mergeCell ref="B53:G53"/>
    <mergeCell ref="B54:G54"/>
    <mergeCell ref="M17:M18"/>
    <mergeCell ref="G6:K6"/>
    <mergeCell ref="A18:H18"/>
    <mergeCell ref="A17:H17"/>
    <mergeCell ref="I17:J18"/>
    <mergeCell ref="K17:K18"/>
    <mergeCell ref="B39:H39"/>
    <mergeCell ref="I39:J40"/>
    <mergeCell ref="K39:K40"/>
    <mergeCell ref="L39:L40"/>
    <mergeCell ref="M39:M40"/>
    <mergeCell ref="B40:H40"/>
    <mergeCell ref="B7:F7"/>
    <mergeCell ref="B8:C8"/>
    <mergeCell ref="D8:F8"/>
    <mergeCell ref="B11:C11"/>
    <mergeCell ref="D11:F11"/>
    <mergeCell ref="B9:C9"/>
    <mergeCell ref="D9:F9"/>
    <mergeCell ref="H7:K7"/>
    <mergeCell ref="H8:I8"/>
    <mergeCell ref="J8:K8"/>
    <mergeCell ref="H9:I9"/>
    <mergeCell ref="J9:K9"/>
    <mergeCell ref="A1:K1"/>
    <mergeCell ref="A2:K2"/>
    <mergeCell ref="A3:K3"/>
    <mergeCell ref="A5:K5"/>
    <mergeCell ref="A6:F6"/>
    <mergeCell ref="L25:L26"/>
    <mergeCell ref="L17:L18"/>
    <mergeCell ref="A13:K13"/>
    <mergeCell ref="A14:K14"/>
    <mergeCell ref="A15:K15"/>
    <mergeCell ref="A16:K16"/>
    <mergeCell ref="I25:J26"/>
    <mergeCell ref="B19:H19"/>
    <mergeCell ref="B20:H20"/>
    <mergeCell ref="B21:H21"/>
    <mergeCell ref="B22:H22"/>
    <mergeCell ref="B23:H23"/>
    <mergeCell ref="B24:H24"/>
    <mergeCell ref="B25:H25"/>
    <mergeCell ref="B12:C12"/>
    <mergeCell ref="D12:F12"/>
    <mergeCell ref="L19:L20"/>
    <mergeCell ref="B10:C10"/>
    <mergeCell ref="D10:F10"/>
    <mergeCell ref="H12:I12"/>
    <mergeCell ref="J12:K12"/>
    <mergeCell ref="A41:K41"/>
    <mergeCell ref="A42:D42"/>
    <mergeCell ref="B61:G61"/>
    <mergeCell ref="B66:G66"/>
    <mergeCell ref="B62:G62"/>
    <mergeCell ref="H62:J63"/>
    <mergeCell ref="B63:G63"/>
    <mergeCell ref="K65:K67"/>
    <mergeCell ref="H53:J53"/>
    <mergeCell ref="H54:J55"/>
    <mergeCell ref="K57:K59"/>
    <mergeCell ref="B58:G58"/>
    <mergeCell ref="H58:J59"/>
    <mergeCell ref="B59:G59"/>
    <mergeCell ref="B56:K56"/>
    <mergeCell ref="B57:G57"/>
    <mergeCell ref="H61:J61"/>
    <mergeCell ref="B64:K64"/>
    <mergeCell ref="B60:K60"/>
    <mergeCell ref="B49:G49"/>
    <mergeCell ref="B50:G50"/>
    <mergeCell ref="B37:H37"/>
    <mergeCell ref="A83:G83"/>
    <mergeCell ref="H83:K83"/>
    <mergeCell ref="H77:K77"/>
    <mergeCell ref="A78:G78"/>
    <mergeCell ref="H78:K78"/>
    <mergeCell ref="A79:G79"/>
    <mergeCell ref="A80:G80"/>
    <mergeCell ref="A72:K72"/>
    <mergeCell ref="A73:D73"/>
    <mergeCell ref="A74:K74"/>
    <mergeCell ref="A75:D75"/>
    <mergeCell ref="A81:G81"/>
    <mergeCell ref="H82:K82"/>
    <mergeCell ref="A82:G82"/>
    <mergeCell ref="H11:I11"/>
    <mergeCell ref="J11:K11"/>
    <mergeCell ref="H10:I10"/>
    <mergeCell ref="J10:K10"/>
    <mergeCell ref="K19:K20"/>
    <mergeCell ref="K21:K22"/>
    <mergeCell ref="K23:K24"/>
    <mergeCell ref="I19:J20"/>
    <mergeCell ref="B48:K48"/>
    <mergeCell ref="B34:H34"/>
    <mergeCell ref="I33:J34"/>
    <mergeCell ref="K33:K34"/>
    <mergeCell ref="A36:M36"/>
    <mergeCell ref="K27:K28"/>
    <mergeCell ref="L27:L28"/>
    <mergeCell ref="B28:H28"/>
    <mergeCell ref="M29:M30"/>
    <mergeCell ref="M31:M32"/>
    <mergeCell ref="B44:K44"/>
    <mergeCell ref="B45:G45"/>
    <mergeCell ref="H45:J45"/>
    <mergeCell ref="B46:G46"/>
    <mergeCell ref="B47:G47"/>
    <mergeCell ref="K45:K47"/>
    <mergeCell ref="B55:G55"/>
    <mergeCell ref="H65:J65"/>
    <mergeCell ref="H66:J67"/>
    <mergeCell ref="B67:G67"/>
    <mergeCell ref="M33:M34"/>
    <mergeCell ref="L29:L30"/>
    <mergeCell ref="L31:L32"/>
    <mergeCell ref="L33:L34"/>
    <mergeCell ref="L41:L42"/>
    <mergeCell ref="B52:K52"/>
    <mergeCell ref="H57:J57"/>
    <mergeCell ref="L44:L47"/>
    <mergeCell ref="M44:M47"/>
    <mergeCell ref="L48:L51"/>
    <mergeCell ref="M48:M51"/>
    <mergeCell ref="I37:J38"/>
    <mergeCell ref="K37:K38"/>
    <mergeCell ref="L37:L38"/>
    <mergeCell ref="M37:M38"/>
    <mergeCell ref="B38:H38"/>
    <mergeCell ref="B51:G51"/>
    <mergeCell ref="I29:J30"/>
    <mergeCell ref="I31:J32"/>
    <mergeCell ref="K29:K30"/>
    <mergeCell ref="M19:M20"/>
    <mergeCell ref="M21:M22"/>
    <mergeCell ref="M23:M24"/>
    <mergeCell ref="M25:M26"/>
    <mergeCell ref="M27:M28"/>
    <mergeCell ref="H46:J47"/>
    <mergeCell ref="H49:J49"/>
    <mergeCell ref="K49:K51"/>
    <mergeCell ref="H50:J51"/>
    <mergeCell ref="A43:J43"/>
    <mergeCell ref="L21:L22"/>
    <mergeCell ref="L23:L24"/>
    <mergeCell ref="I21:J22"/>
    <mergeCell ref="I23:J24"/>
    <mergeCell ref="B26:H26"/>
    <mergeCell ref="B27:H27"/>
    <mergeCell ref="I27:J28"/>
    <mergeCell ref="K25:K26"/>
    <mergeCell ref="K31:K32"/>
    <mergeCell ref="B29:H29"/>
    <mergeCell ref="B30:H30"/>
    <mergeCell ref="B31:H31"/>
    <mergeCell ref="B32:H32"/>
    <mergeCell ref="B33:H33"/>
  </mergeCells>
  <dataValidations count="2">
    <dataValidation type="list" allowBlank="1" showErrorMessage="1" sqref="A14">
      <formula1>"ISTIMEWA,BAIK,BUTUH PERBAIKAN,KURANG/MISSCONDUCT,SANGAT KURANG,ISTIMEWA/ BAIK/ BUTUH PERBAIKAN/ KURANG/ SANGAT KURANG"</formula1>
    </dataValidation>
    <dataValidation type="list" allowBlank="1" showErrorMessage="1" sqref="A42 A73">
      <formula1>"DI ATAS EKSPEKTASI,SESUAI EKSPEKTASI,DI BAWAH EKSPEKTASI,DI ATAS EKSPEKTASI/ SESUAI EKSPEKTASI/ DIBAWAH EKSPEKTASI**"</formula1>
    </dataValidation>
  </dataValidations>
  <pageMargins left="0.19685039370078741" right="0" top="0.19685039370078741" bottom="0.19685039370078741" header="0" footer="0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PD!$B$13:$B$16</xm:f>
          </x14:formula1>
          <xm:sqref>L37:L40 L44:L71 L19:L29 L31 L33 L35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45"/>
  <sheetViews>
    <sheetView tabSelected="1" view="pageBreakPreview" topLeftCell="A25" zoomScaleSheetLayoutView="100" workbookViewId="0">
      <selection activeCell="B42" sqref="B42:D43"/>
    </sheetView>
  </sheetViews>
  <sheetFormatPr defaultRowHeight="14.5"/>
  <cols>
    <col min="1" max="1" width="4" style="45" customWidth="1"/>
    <col min="2" max="2" width="37.08984375" style="42" customWidth="1"/>
    <col min="3" max="3" width="2.36328125" style="44" customWidth="1"/>
    <col min="4" max="4" width="42.6328125" style="42" customWidth="1"/>
    <col min="5" max="5" width="3.90625" style="42" customWidth="1"/>
  </cols>
  <sheetData>
    <row r="1" spans="1:5" ht="18.5">
      <c r="A1" s="43" t="s">
        <v>113</v>
      </c>
    </row>
    <row r="2" spans="1:5">
      <c r="A2" s="282"/>
      <c r="B2" s="282"/>
      <c r="C2" s="282"/>
      <c r="D2" s="282"/>
    </row>
    <row r="3" spans="1:5" ht="15" customHeight="1">
      <c r="A3" s="282"/>
      <c r="B3" s="282"/>
      <c r="C3" s="282"/>
      <c r="D3" s="282"/>
    </row>
    <row r="4" spans="1:5" ht="15" customHeight="1">
      <c r="A4" s="282"/>
      <c r="B4" s="282"/>
      <c r="C4" s="282"/>
      <c r="D4" s="282"/>
    </row>
    <row r="5" spans="1:5" s="68" customFormat="1">
      <c r="A5" s="71"/>
      <c r="B5" s="71"/>
      <c r="C5" s="71"/>
      <c r="D5" s="71"/>
      <c r="E5" s="42"/>
    </row>
    <row r="6" spans="1:5">
      <c r="A6" s="283" t="s">
        <v>124</v>
      </c>
      <c r="B6" s="283"/>
      <c r="C6" s="283"/>
      <c r="D6" s="283"/>
    </row>
    <row r="7" spans="1:5">
      <c r="A7" s="46"/>
      <c r="B7" s="46"/>
      <c r="C7" s="46"/>
      <c r="D7" s="46"/>
    </row>
    <row r="8" spans="1:5">
      <c r="A8" s="284" t="s">
        <v>114</v>
      </c>
      <c r="B8" s="284"/>
      <c r="C8" s="284"/>
      <c r="D8" s="284"/>
    </row>
    <row r="9" spans="1:5">
      <c r="A9" s="286" t="s">
        <v>115</v>
      </c>
      <c r="B9" s="286"/>
      <c r="C9" s="47" t="s">
        <v>1</v>
      </c>
      <c r="D9" s="48"/>
    </row>
    <row r="10" spans="1:5">
      <c r="A10" s="287"/>
      <c r="B10" s="287"/>
      <c r="C10" s="316" t="s">
        <v>228</v>
      </c>
    </row>
    <row r="11" spans="1:5">
      <c r="A11" s="49">
        <v>1</v>
      </c>
      <c r="B11" s="50" t="s">
        <v>2</v>
      </c>
      <c r="C11" s="51"/>
      <c r="D11" s="52"/>
    </row>
    <row r="12" spans="1:5">
      <c r="A12" s="53"/>
      <c r="B12" s="54" t="s">
        <v>4</v>
      </c>
      <c r="C12" s="55" t="s">
        <v>116</v>
      </c>
      <c r="D12" s="54" t="str">
        <f>'Evaluasi Pegawai'!D8:F8</f>
        <v>Nama Dosen Yang dinilai</v>
      </c>
    </row>
    <row r="13" spans="1:5">
      <c r="A13" s="53"/>
      <c r="B13" s="54" t="s">
        <v>5</v>
      </c>
      <c r="C13" s="55" t="s">
        <v>116</v>
      </c>
      <c r="D13" s="54" t="str">
        <f>'Evaluasi Pegawai'!D9:F9</f>
        <v>NIP boleh kosong/00101016702</v>
      </c>
    </row>
    <row r="14" spans="1:5">
      <c r="A14" s="53"/>
      <c r="B14" s="54" t="s">
        <v>6</v>
      </c>
      <c r="C14" s="55" t="s">
        <v>116</v>
      </c>
      <c r="D14" s="54" t="str">
        <f>'Evaluasi Pegawai'!D10:F10</f>
        <v>Inpassingnya apa</v>
      </c>
    </row>
    <row r="15" spans="1:5">
      <c r="A15" s="53"/>
      <c r="B15" s="54" t="s">
        <v>7</v>
      </c>
      <c r="C15" s="55" t="s">
        <v>116</v>
      </c>
      <c r="D15" s="54" t="str">
        <f>'Evaluasi Pegawai'!D11:F11</f>
        <v>Jabatan Fungsionalnya apa</v>
      </c>
    </row>
    <row r="16" spans="1:5">
      <c r="A16" s="56"/>
      <c r="B16" s="54" t="s">
        <v>8</v>
      </c>
      <c r="C16" s="55" t="s">
        <v>116</v>
      </c>
      <c r="D16" s="54" t="str">
        <f>'Evaluasi Pegawai'!D12:F12</f>
        <v>Nama Kampusnya</v>
      </c>
    </row>
    <row r="17" spans="1:4">
      <c r="A17" s="53">
        <v>2</v>
      </c>
      <c r="B17" s="50" t="s">
        <v>3</v>
      </c>
      <c r="C17" s="51"/>
      <c r="D17" s="52"/>
    </row>
    <row r="18" spans="1:4">
      <c r="A18" s="53"/>
      <c r="B18" s="54" t="s">
        <v>4</v>
      </c>
      <c r="C18" s="55" t="s">
        <v>116</v>
      </c>
      <c r="D18" s="57" t="str">
        <f>'Evaluasi Pegawai'!J8</f>
        <v>Nama Penilai</v>
      </c>
    </row>
    <row r="19" spans="1:4">
      <c r="A19" s="53"/>
      <c r="B19" s="54" t="s">
        <v>5</v>
      </c>
      <c r="C19" s="55" t="s">
        <v>116</v>
      </c>
      <c r="D19" s="57" t="str">
        <f>'Evaluasi Pegawai'!J9</f>
        <v>196306041989031022/00105168703</v>
      </c>
    </row>
    <row r="20" spans="1:4">
      <c r="A20" s="53"/>
      <c r="B20" s="54" t="s">
        <v>6</v>
      </c>
      <c r="C20" s="55" t="s">
        <v>116</v>
      </c>
      <c r="D20" s="57" t="str">
        <f>'Evaluasi Pegawai'!J10</f>
        <v>Pembina Utama Madia, IV/b</v>
      </c>
    </row>
    <row r="21" spans="1:4">
      <c r="A21" s="53"/>
      <c r="B21" s="54" t="s">
        <v>7</v>
      </c>
      <c r="C21" s="55" t="s">
        <v>116</v>
      </c>
      <c r="D21" s="57" t="str">
        <f>'Evaluasi Pegawai'!J11</f>
        <v>Kepala LLDIKTI</v>
      </c>
    </row>
    <row r="22" spans="1:4">
      <c r="A22" s="56"/>
      <c r="B22" s="54" t="s">
        <v>8</v>
      </c>
      <c r="C22" s="55" t="s">
        <v>116</v>
      </c>
      <c r="D22" s="57" t="str">
        <f>'Evaluasi Pegawai'!J12</f>
        <v>LLDIKTI</v>
      </c>
    </row>
    <row r="23" spans="1:4">
      <c r="A23" s="53">
        <v>3</v>
      </c>
      <c r="B23" s="50" t="s">
        <v>117</v>
      </c>
      <c r="C23" s="51"/>
      <c r="D23" s="52"/>
    </row>
    <row r="24" spans="1:4">
      <c r="A24" s="53"/>
      <c r="B24" s="54" t="s">
        <v>4</v>
      </c>
      <c r="C24" s="55" t="s">
        <v>116</v>
      </c>
      <c r="D24" s="314" t="s">
        <v>226</v>
      </c>
    </row>
    <row r="25" spans="1:4">
      <c r="A25" s="53"/>
      <c r="B25" s="54" t="s">
        <v>175</v>
      </c>
      <c r="C25" s="55" t="s">
        <v>116</v>
      </c>
      <c r="D25" s="315" t="s">
        <v>227</v>
      </c>
    </row>
    <row r="26" spans="1:4">
      <c r="A26" s="53"/>
      <c r="B26" s="54" t="s">
        <v>6</v>
      </c>
      <c r="C26" s="55" t="s">
        <v>116</v>
      </c>
      <c r="D26" s="57" t="s">
        <v>127</v>
      </c>
    </row>
    <row r="27" spans="1:4">
      <c r="A27" s="53"/>
      <c r="B27" s="54" t="s">
        <v>7</v>
      </c>
      <c r="C27" s="55" t="s">
        <v>116</v>
      </c>
      <c r="D27" s="57" t="s">
        <v>176</v>
      </c>
    </row>
    <row r="28" spans="1:4">
      <c r="A28" s="53"/>
      <c r="B28" s="54" t="s">
        <v>8</v>
      </c>
      <c r="C28" s="55" t="s">
        <v>116</v>
      </c>
      <c r="D28" s="57" t="str">
        <f>D22</f>
        <v>LLDIKTI</v>
      </c>
    </row>
    <row r="29" spans="1:4">
      <c r="A29" s="49">
        <v>4</v>
      </c>
      <c r="B29" s="50" t="s">
        <v>118</v>
      </c>
      <c r="C29" s="51"/>
      <c r="D29" s="52"/>
    </row>
    <row r="30" spans="1:4">
      <c r="A30" s="58"/>
      <c r="B30" s="54" t="s">
        <v>119</v>
      </c>
      <c r="C30" s="55" t="s">
        <v>116</v>
      </c>
      <c r="D30" s="72" t="str">
        <f>'Evaluasi Pegawai'!A14</f>
        <v>SANGAT KURANG</v>
      </c>
    </row>
    <row r="31" spans="1:4">
      <c r="A31" s="56"/>
      <c r="B31" s="54" t="s">
        <v>120</v>
      </c>
      <c r="C31" s="55" t="s">
        <v>116</v>
      </c>
      <c r="D31" s="72" t="str">
        <f>'Evaluasi Pegawai'!A75</f>
        <v>BAIK</v>
      </c>
    </row>
    <row r="32" spans="1:4">
      <c r="A32" s="53">
        <v>5</v>
      </c>
      <c r="B32" s="50" t="s">
        <v>121</v>
      </c>
      <c r="C32" s="51"/>
      <c r="D32" s="52"/>
    </row>
    <row r="33" spans="1:5">
      <c r="A33" s="56"/>
      <c r="B33" s="288"/>
      <c r="C33" s="289"/>
      <c r="D33" s="290"/>
    </row>
    <row r="34" spans="1:5">
      <c r="A34" s="70"/>
      <c r="B34" s="318" t="s">
        <v>230</v>
      </c>
      <c r="C34" s="59"/>
      <c r="D34" s="317" t="s">
        <v>229</v>
      </c>
    </row>
    <row r="35" spans="1:5">
      <c r="A35" s="60"/>
      <c r="B35" s="61" t="s">
        <v>122</v>
      </c>
      <c r="C35" s="62"/>
      <c r="D35" s="63" t="s">
        <v>123</v>
      </c>
    </row>
    <row r="36" spans="1:5" ht="30" customHeight="1">
      <c r="A36" s="60"/>
      <c r="B36" s="61"/>
      <c r="C36" s="62"/>
      <c r="D36" s="64"/>
    </row>
    <row r="37" spans="1:5">
      <c r="A37" s="60"/>
      <c r="B37" s="61" t="str">
        <f>D12</f>
        <v>Nama Dosen Yang dinilai</v>
      </c>
      <c r="C37" s="62"/>
      <c r="D37" s="65" t="str">
        <f>D18</f>
        <v>Nama Penilai</v>
      </c>
    </row>
    <row r="38" spans="1:5">
      <c r="A38" s="60"/>
      <c r="B38" s="61" t="str">
        <f>"NIP "&amp;D13</f>
        <v>NIP NIP boleh kosong/00101016702</v>
      </c>
      <c r="C38" s="62"/>
      <c r="D38" s="65" t="str">
        <f>"NIP "&amp;D19</f>
        <v>NIP 196306041989031022/00105168703</v>
      </c>
    </row>
    <row r="39" spans="1:5" s="81" customFormat="1">
      <c r="A39" s="60"/>
      <c r="B39" s="82"/>
      <c r="C39" s="69"/>
      <c r="D39" s="65"/>
      <c r="E39" s="42"/>
    </row>
    <row r="40" spans="1:5">
      <c r="A40" s="60"/>
      <c r="B40" s="282" t="s">
        <v>178</v>
      </c>
      <c r="C40" s="282"/>
      <c r="D40" s="282"/>
    </row>
    <row r="41" spans="1:5">
      <c r="A41" s="60"/>
      <c r="B41" s="257" t="s">
        <v>177</v>
      </c>
      <c r="C41" s="277"/>
      <c r="D41" s="278"/>
    </row>
    <row r="42" spans="1:5">
      <c r="A42" s="60"/>
      <c r="B42" s="257"/>
      <c r="C42" s="257"/>
      <c r="D42" s="285"/>
    </row>
    <row r="43" spans="1:5">
      <c r="A43" s="60"/>
      <c r="B43" s="257"/>
      <c r="C43" s="257"/>
      <c r="D43" s="285"/>
    </row>
    <row r="44" spans="1:5">
      <c r="A44" s="60"/>
      <c r="B44" s="276" t="str">
        <f>D24</f>
        <v>DIREKTURNYA</v>
      </c>
      <c r="C44" s="277"/>
      <c r="D44" s="278"/>
    </row>
    <row r="45" spans="1:5">
      <c r="A45" s="66"/>
      <c r="B45" s="279" t="str">
        <f>"NIP"&amp;D25</f>
        <v>NIPNIP BOLEH KOSONG/00507116505</v>
      </c>
      <c r="C45" s="280"/>
      <c r="D45" s="281"/>
    </row>
  </sheetData>
  <mergeCells count="10">
    <mergeCell ref="B44:D44"/>
    <mergeCell ref="B45:D45"/>
    <mergeCell ref="A2:D4"/>
    <mergeCell ref="A6:D6"/>
    <mergeCell ref="A8:D8"/>
    <mergeCell ref="B40:D40"/>
    <mergeCell ref="B42:D43"/>
    <mergeCell ref="A9:B10"/>
    <mergeCell ref="B33:D33"/>
    <mergeCell ref="B41:D4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4" workbookViewId="0">
      <selection activeCell="G22" sqref="G22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8.6328125" customWidth="1"/>
    <col min="4" max="4" width="18.6328125" customWidth="1"/>
    <col min="5" max="5" width="13.90625" customWidth="1"/>
    <col min="6" max="6" width="8.6328125" customWidth="1"/>
    <col min="7" max="7" width="18.6328125" customWidth="1"/>
    <col min="8" max="8" width="13.90625" customWidth="1"/>
    <col min="9" max="9" width="8.6328125" customWidth="1"/>
    <col min="10" max="10" width="18.6328125" customWidth="1"/>
    <col min="11" max="11" width="13.90625" customWidth="1"/>
    <col min="12" max="12" width="8.6328125" customWidth="1"/>
    <col min="13" max="13" width="18.6328125" customWidth="1"/>
    <col min="14" max="14" width="13.90625" customWidth="1"/>
    <col min="15" max="15" width="8.6328125" customWidth="1"/>
  </cols>
  <sheetData>
    <row r="1" spans="1:15" ht="14.25" customHeight="1">
      <c r="A1" s="291" t="s">
        <v>75</v>
      </c>
      <c r="B1" s="292"/>
      <c r="D1" s="291" t="s">
        <v>76</v>
      </c>
      <c r="E1" s="292"/>
      <c r="G1" s="291" t="s">
        <v>77</v>
      </c>
      <c r="H1" s="292"/>
      <c r="J1" s="291" t="s">
        <v>78</v>
      </c>
      <c r="K1" s="292"/>
      <c r="M1" s="291" t="s">
        <v>79</v>
      </c>
      <c r="N1" s="292"/>
    </row>
    <row r="2" spans="1:15" ht="14.25" customHeight="1">
      <c r="A2" s="16" t="s">
        <v>80</v>
      </c>
      <c r="B2" s="16" t="s">
        <v>81</v>
      </c>
      <c r="D2" s="16" t="s">
        <v>80</v>
      </c>
      <c r="E2" s="16" t="s">
        <v>81</v>
      </c>
      <c r="G2" s="16" t="s">
        <v>80</v>
      </c>
      <c r="H2" s="16" t="s">
        <v>81</v>
      </c>
      <c r="J2" s="16" t="s">
        <v>80</v>
      </c>
      <c r="K2" s="16" t="s">
        <v>81</v>
      </c>
      <c r="M2" s="16" t="s">
        <v>80</v>
      </c>
      <c r="N2" s="16" t="s">
        <v>81</v>
      </c>
    </row>
    <row r="3" spans="1:15" ht="14.25" customHeight="1">
      <c r="A3" s="5" t="s">
        <v>79</v>
      </c>
      <c r="B3" s="17">
        <f>B4*C3</f>
        <v>0</v>
      </c>
      <c r="C3" s="18">
        <v>0</v>
      </c>
      <c r="D3" s="5" t="s">
        <v>79</v>
      </c>
      <c r="E3" s="17">
        <f>$E$8*F3</f>
        <v>3.3333333333333321</v>
      </c>
      <c r="F3" s="18">
        <v>8.3333333333333301E-2</v>
      </c>
      <c r="G3" s="5" t="s">
        <v>79</v>
      </c>
      <c r="H3" s="17">
        <f>$H$8*I3</f>
        <v>5</v>
      </c>
      <c r="I3" s="18">
        <v>0.125</v>
      </c>
      <c r="J3" s="5" t="s">
        <v>79</v>
      </c>
      <c r="K3" s="17">
        <f>$K$8*L3</f>
        <v>3.333333333333333</v>
      </c>
      <c r="L3" s="18">
        <v>8.3333333333333329E-2</v>
      </c>
      <c r="M3" s="5" t="s">
        <v>79</v>
      </c>
      <c r="N3" s="17">
        <f>$N$8*O3</f>
        <v>21.666666666666664</v>
      </c>
      <c r="O3" s="18">
        <v>0.54166666666666663</v>
      </c>
    </row>
    <row r="4" spans="1:15" ht="14.25" customHeight="1">
      <c r="A4" s="5" t="s">
        <v>82</v>
      </c>
      <c r="B4" s="17">
        <f>B5*C4</f>
        <v>3.291377314814814E-2</v>
      </c>
      <c r="C4" s="18">
        <v>4.1666666666666664E-2</v>
      </c>
      <c r="D4" s="5" t="s">
        <v>83</v>
      </c>
      <c r="E4" s="17">
        <f>$E$8*F4</f>
        <v>5</v>
      </c>
      <c r="F4" s="18">
        <v>0.125</v>
      </c>
      <c r="G4" s="5" t="s">
        <v>84</v>
      </c>
      <c r="H4" s="17">
        <f>$H$8*I4</f>
        <v>6.6666666666666661</v>
      </c>
      <c r="I4" s="18">
        <v>0.16666666666666666</v>
      </c>
      <c r="J4" s="5" t="s">
        <v>85</v>
      </c>
      <c r="K4" s="17">
        <f>$K$8*L4</f>
        <v>18.333333333333332</v>
      </c>
      <c r="L4" s="18">
        <v>0.45833333333333331</v>
      </c>
      <c r="M4" s="5" t="s">
        <v>86</v>
      </c>
      <c r="N4" s="17">
        <f>$N$8*O4</f>
        <v>11.666666666666668</v>
      </c>
      <c r="O4" s="18">
        <v>0.29166666666666669</v>
      </c>
    </row>
    <row r="5" spans="1:15" ht="14.25" customHeight="1">
      <c r="A5" s="5" t="s">
        <v>77</v>
      </c>
      <c r="B5" s="17">
        <f>B6*C5</f>
        <v>0.78993055555555547</v>
      </c>
      <c r="C5" s="18">
        <v>0.125</v>
      </c>
      <c r="D5" s="5" t="s">
        <v>77</v>
      </c>
      <c r="E5" s="17">
        <f>$E$8*F5</f>
        <v>10</v>
      </c>
      <c r="F5" s="18">
        <v>0.25</v>
      </c>
      <c r="G5" s="5" t="s">
        <v>77</v>
      </c>
      <c r="H5" s="17">
        <f>$H$8*I5</f>
        <v>16.666666666666668</v>
      </c>
      <c r="I5" s="18">
        <v>0.41666666666666669</v>
      </c>
      <c r="J5" s="5" t="s">
        <v>77</v>
      </c>
      <c r="K5" s="17">
        <f>$K$8*L5</f>
        <v>10</v>
      </c>
      <c r="L5" s="18">
        <v>0.25</v>
      </c>
      <c r="M5" s="5" t="s">
        <v>77</v>
      </c>
      <c r="N5" s="17">
        <f>$N$8*O5</f>
        <v>5</v>
      </c>
      <c r="O5" s="18">
        <v>0.125</v>
      </c>
    </row>
    <row r="6" spans="1:15" ht="14.25" customHeight="1">
      <c r="A6" s="5" t="s">
        <v>76</v>
      </c>
      <c r="B6" s="17">
        <f>B7*C6</f>
        <v>6.3194444444444438</v>
      </c>
      <c r="C6" s="18">
        <v>0.29166666666666669</v>
      </c>
      <c r="D6" s="5" t="s">
        <v>76</v>
      </c>
      <c r="E6" s="17">
        <f>$E$8*F6</f>
        <v>18.333333333333332</v>
      </c>
      <c r="F6" s="18">
        <v>0.45833333333333331</v>
      </c>
      <c r="G6" s="5" t="s">
        <v>76</v>
      </c>
      <c r="H6" s="17">
        <f>$H$8*I6</f>
        <v>6.6666666666666661</v>
      </c>
      <c r="I6" s="18">
        <v>0.16666666666666666</v>
      </c>
      <c r="J6" s="5" t="s">
        <v>76</v>
      </c>
      <c r="K6" s="17">
        <f>$K$8*L6</f>
        <v>5</v>
      </c>
      <c r="L6" s="18">
        <v>0.125</v>
      </c>
      <c r="M6" s="5" t="s">
        <v>76</v>
      </c>
      <c r="N6" s="17">
        <f>$N$8*O6</f>
        <v>1.6666666666666665</v>
      </c>
      <c r="O6" s="18">
        <v>4.1666666666666664E-2</v>
      </c>
    </row>
    <row r="7" spans="1:15" ht="14.25" customHeight="1">
      <c r="A7" s="5" t="s">
        <v>87</v>
      </c>
      <c r="B7" s="17">
        <f>B8*C7</f>
        <v>21.666666666666664</v>
      </c>
      <c r="C7" s="18">
        <v>0.54166666666666663</v>
      </c>
      <c r="D7" s="5" t="s">
        <v>87</v>
      </c>
      <c r="E7" s="17">
        <f>$E$8*F7</f>
        <v>3.333333333333333</v>
      </c>
      <c r="F7" s="18">
        <v>8.3333333333333329E-2</v>
      </c>
      <c r="G7" s="5" t="s">
        <v>87</v>
      </c>
      <c r="H7" s="17">
        <f>$H$8*I7</f>
        <v>5</v>
      </c>
      <c r="I7" s="18">
        <v>0.125</v>
      </c>
      <c r="J7" s="5" t="s">
        <v>87</v>
      </c>
      <c r="K7" s="17">
        <f>$K$8*L7</f>
        <v>3.333333333333333</v>
      </c>
      <c r="L7" s="18">
        <v>8.3333333333333329E-2</v>
      </c>
      <c r="M7" s="5" t="s">
        <v>87</v>
      </c>
      <c r="N7" s="17">
        <f>$N$8*O7</f>
        <v>0</v>
      </c>
      <c r="O7" s="18">
        <v>0</v>
      </c>
    </row>
    <row r="8" spans="1:15" ht="14.25" customHeight="1">
      <c r="A8" s="5" t="s">
        <v>88</v>
      </c>
      <c r="B8" s="19">
        <f>D22</f>
        <v>40</v>
      </c>
      <c r="C8" s="18"/>
      <c r="D8" s="5" t="s">
        <v>88</v>
      </c>
      <c r="E8" s="19">
        <f>D22</f>
        <v>40</v>
      </c>
      <c r="G8" s="5" t="s">
        <v>88</v>
      </c>
      <c r="H8" s="19">
        <f>D22</f>
        <v>40</v>
      </c>
      <c r="I8" s="2"/>
      <c r="J8" s="5" t="s">
        <v>88</v>
      </c>
      <c r="K8" s="19">
        <f>D22</f>
        <v>40</v>
      </c>
      <c r="M8" s="5" t="s">
        <v>88</v>
      </c>
      <c r="N8" s="19">
        <f>D22</f>
        <v>40</v>
      </c>
    </row>
    <row r="9" spans="1:15" ht="14.25" customHeight="1"/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spans="1:6" ht="14.25" customHeight="1"/>
    <row r="18" spans="1:6" ht="14.25" customHeight="1"/>
    <row r="19" spans="1:6" ht="14.25" customHeight="1"/>
    <row r="20" spans="1:6" ht="14.25" customHeight="1">
      <c r="A20" s="3"/>
    </row>
    <row r="21" spans="1:6" ht="14.25" customHeight="1"/>
    <row r="22" spans="1:6" ht="14.25" customHeight="1">
      <c r="A22" s="293" t="str">
        <f>"JUMLAH PEGAWAI "&amp;'SKP Pegawai'!C11</f>
        <v>JUMLAH PEGAWAI Nama Kampusnya</v>
      </c>
      <c r="B22" s="294"/>
      <c r="C22" s="295"/>
      <c r="D22" s="302">
        <v>40</v>
      </c>
      <c r="E22" s="295"/>
    </row>
    <row r="23" spans="1:6" ht="14.25" customHeight="1">
      <c r="A23" s="296"/>
      <c r="B23" s="297"/>
      <c r="C23" s="298"/>
      <c r="D23" s="296"/>
      <c r="E23" s="298"/>
    </row>
    <row r="24" spans="1:6" ht="14.25" customHeight="1">
      <c r="A24" s="296"/>
      <c r="B24" s="297"/>
      <c r="C24" s="298"/>
      <c r="D24" s="296"/>
      <c r="E24" s="298"/>
      <c r="F24" s="114" t="s">
        <v>215</v>
      </c>
    </row>
    <row r="25" spans="1:6" ht="14.25" customHeight="1">
      <c r="A25" s="296"/>
      <c r="B25" s="297"/>
      <c r="C25" s="298"/>
      <c r="D25" s="296"/>
      <c r="E25" s="298"/>
    </row>
    <row r="26" spans="1:6" ht="14.25" customHeight="1">
      <c r="A26" s="299"/>
      <c r="B26" s="300"/>
      <c r="C26" s="301"/>
      <c r="D26" s="299"/>
      <c r="E26" s="301"/>
    </row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7">
    <mergeCell ref="J1:K1"/>
    <mergeCell ref="M1:N1"/>
    <mergeCell ref="A22:C26"/>
    <mergeCell ref="D22:E26"/>
    <mergeCell ref="A1:B1"/>
    <mergeCell ref="D1:E1"/>
    <mergeCell ref="G1:H1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showGridLines="0" zoomScale="55" zoomScaleNormal="55" workbookViewId="0"/>
  </sheetViews>
  <sheetFormatPr defaultColWidth="14.453125" defaultRowHeight="15" customHeight="1"/>
  <cols>
    <col min="1" max="1" width="13.6328125" customWidth="1"/>
    <col min="2" max="4" width="15.6328125" customWidth="1"/>
    <col min="5" max="5" width="10.08984375" customWidth="1"/>
    <col min="6" max="11" width="8.6328125" customWidth="1"/>
  </cols>
  <sheetData>
    <row r="1" spans="1:5" ht="14.25" customHeight="1"/>
    <row r="2" spans="1:5" ht="14.25" customHeight="1">
      <c r="A2" s="303" t="s">
        <v>9</v>
      </c>
      <c r="B2" s="297"/>
    </row>
    <row r="3" spans="1:5" ht="82.5" customHeight="1">
      <c r="A3" s="6" t="s">
        <v>58</v>
      </c>
      <c r="B3" s="7" t="str">
        <f>D15</f>
        <v>KURANG/MISS CONDUCT</v>
      </c>
      <c r="C3" s="8" t="str">
        <f>D12</f>
        <v>BAIK</v>
      </c>
      <c r="D3" s="8" t="str">
        <f>D9</f>
        <v>SANGAT BAIK</v>
      </c>
    </row>
    <row r="4" spans="1:5" ht="82.5" customHeight="1">
      <c r="A4" s="6" t="s">
        <v>59</v>
      </c>
      <c r="B4" s="7" t="str">
        <f>D16</f>
        <v>KURANG/MISS CONDUCT</v>
      </c>
      <c r="C4" s="8" t="str">
        <f>D13</f>
        <v>BAIK</v>
      </c>
      <c r="D4" s="8" t="str">
        <f>D10</f>
        <v>BAIK</v>
      </c>
    </row>
    <row r="5" spans="1:5" ht="82.5" customHeight="1">
      <c r="A5" s="6" t="s">
        <v>60</v>
      </c>
      <c r="B5" s="9" t="str">
        <f>D17</f>
        <v>SANGAT KURANG</v>
      </c>
      <c r="C5" s="10" t="str">
        <f>D14</f>
        <v>BUTUH PERBAIKAN</v>
      </c>
      <c r="D5" s="10" t="str">
        <f>D11</f>
        <v>BUTUH PERBAIKAN</v>
      </c>
      <c r="E5" s="304" t="s">
        <v>13</v>
      </c>
    </row>
    <row r="6" spans="1:5" ht="14.25" customHeight="1">
      <c r="A6" s="11"/>
      <c r="B6" s="12" t="s">
        <v>60</v>
      </c>
      <c r="C6" s="12" t="s">
        <v>61</v>
      </c>
      <c r="D6" s="12" t="s">
        <v>62</v>
      </c>
      <c r="E6" s="297"/>
    </row>
    <row r="7" spans="1:5" ht="14.25" customHeight="1"/>
    <row r="8" spans="1:5" ht="45" customHeight="1">
      <c r="A8" s="13" t="s">
        <v>63</v>
      </c>
      <c r="B8" s="13" t="s">
        <v>64</v>
      </c>
      <c r="C8" s="13" t="s">
        <v>65</v>
      </c>
      <c r="D8" s="13" t="s">
        <v>66</v>
      </c>
      <c r="E8" s="14"/>
    </row>
    <row r="9" spans="1:5" ht="45" customHeight="1">
      <c r="A9" s="15" t="s">
        <v>58</v>
      </c>
      <c r="B9" s="15" t="s">
        <v>58</v>
      </c>
      <c r="C9" s="15" t="str">
        <f t="shared" ref="C9:C26" si="0">CONCATENATE(A9,B9)</f>
        <v>Di Atas EkspektasiDi Atas Ekspektasi</v>
      </c>
      <c r="D9" s="15" t="s">
        <v>67</v>
      </c>
      <c r="E9" s="2"/>
    </row>
    <row r="10" spans="1:5" ht="45" customHeight="1">
      <c r="A10" s="15" t="s">
        <v>59</v>
      </c>
      <c r="B10" s="15" t="s">
        <v>58</v>
      </c>
      <c r="C10" s="15" t="str">
        <f t="shared" si="0"/>
        <v>Sesuai EkspektasiDi Atas Ekspektasi</v>
      </c>
      <c r="D10" s="15" t="s">
        <v>68</v>
      </c>
      <c r="E10" s="2"/>
    </row>
    <row r="11" spans="1:5" ht="45" customHeight="1">
      <c r="A11" s="15" t="s">
        <v>60</v>
      </c>
      <c r="B11" s="15" t="s">
        <v>58</v>
      </c>
      <c r="C11" s="15" t="str">
        <f t="shared" si="0"/>
        <v>Di Bawah EkspektasiDi Atas Ekspektasi</v>
      </c>
      <c r="D11" s="15" t="s">
        <v>69</v>
      </c>
      <c r="E11" s="2"/>
    </row>
    <row r="12" spans="1:5" ht="45" customHeight="1">
      <c r="A12" s="15" t="s">
        <v>58</v>
      </c>
      <c r="B12" s="15" t="s">
        <v>59</v>
      </c>
      <c r="C12" s="15" t="str">
        <f t="shared" si="0"/>
        <v>Di Atas EkspektasiSesuai Ekspektasi</v>
      </c>
      <c r="D12" s="15" t="s">
        <v>68</v>
      </c>
      <c r="E12" s="2"/>
    </row>
    <row r="13" spans="1:5" ht="45" customHeight="1">
      <c r="A13" s="15" t="s">
        <v>59</v>
      </c>
      <c r="B13" s="15" t="s">
        <v>59</v>
      </c>
      <c r="C13" s="15" t="str">
        <f t="shared" si="0"/>
        <v>Sesuai EkspektasiSesuai Ekspektasi</v>
      </c>
      <c r="D13" s="15" t="s">
        <v>68</v>
      </c>
      <c r="E13" s="2"/>
    </row>
    <row r="14" spans="1:5" ht="45" customHeight="1">
      <c r="A14" s="15" t="s">
        <v>60</v>
      </c>
      <c r="B14" s="15" t="s">
        <v>59</v>
      </c>
      <c r="C14" s="15" t="str">
        <f t="shared" si="0"/>
        <v>Di Bawah EkspektasiSesuai Ekspektasi</v>
      </c>
      <c r="D14" s="15" t="s">
        <v>69</v>
      </c>
      <c r="E14" s="2"/>
    </row>
    <row r="15" spans="1:5" ht="45" customHeight="1">
      <c r="A15" s="15" t="s">
        <v>58</v>
      </c>
      <c r="B15" s="15" t="s">
        <v>60</v>
      </c>
      <c r="C15" s="15" t="str">
        <f t="shared" si="0"/>
        <v>Di Atas EkspektasiDi Bawah Ekspektasi</v>
      </c>
      <c r="D15" s="15" t="s">
        <v>70</v>
      </c>
      <c r="E15" s="2"/>
    </row>
    <row r="16" spans="1:5" ht="45" customHeight="1">
      <c r="A16" s="15" t="s">
        <v>59</v>
      </c>
      <c r="B16" s="15" t="s">
        <v>60</v>
      </c>
      <c r="C16" s="15" t="str">
        <f t="shared" si="0"/>
        <v>Sesuai EkspektasiDi Bawah Ekspektasi</v>
      </c>
      <c r="D16" s="15" t="s">
        <v>71</v>
      </c>
      <c r="E16" s="2"/>
    </row>
    <row r="17" spans="1:5" ht="45" customHeight="1">
      <c r="A17" s="15" t="s">
        <v>60</v>
      </c>
      <c r="B17" s="15" t="s">
        <v>60</v>
      </c>
      <c r="C17" s="15" t="str">
        <f t="shared" si="0"/>
        <v>Di Bawah EkspektasiDi Bawah Ekspektasi</v>
      </c>
      <c r="D17" s="15" t="s">
        <v>72</v>
      </c>
      <c r="E17" s="2"/>
    </row>
    <row r="18" spans="1:5" ht="45" customHeight="1">
      <c r="A18" s="15" t="s">
        <v>58</v>
      </c>
      <c r="B18" s="15" t="s">
        <v>58</v>
      </c>
      <c r="C18" s="15" t="str">
        <f t="shared" si="0"/>
        <v>Di Atas EkspektasiDi Atas Ekspektasi</v>
      </c>
      <c r="D18" s="15" t="s">
        <v>67</v>
      </c>
      <c r="E18" s="2"/>
    </row>
    <row r="19" spans="1:5" ht="45" customHeight="1">
      <c r="A19" s="15" t="s">
        <v>58</v>
      </c>
      <c r="B19" s="15" t="s">
        <v>59</v>
      </c>
      <c r="C19" s="15" t="str">
        <f t="shared" si="0"/>
        <v>Di Atas EkspektasiSesuai Ekspektasi</v>
      </c>
      <c r="D19" s="15" t="s">
        <v>68</v>
      </c>
      <c r="E19" s="2"/>
    </row>
    <row r="20" spans="1:5" ht="45" customHeight="1">
      <c r="A20" s="15" t="s">
        <v>58</v>
      </c>
      <c r="B20" s="15" t="s">
        <v>60</v>
      </c>
      <c r="C20" s="15" t="str">
        <f t="shared" si="0"/>
        <v>Di Atas EkspektasiDi Bawah Ekspektasi</v>
      </c>
      <c r="D20" s="15" t="s">
        <v>73</v>
      </c>
      <c r="E20" s="2"/>
    </row>
    <row r="21" spans="1:5" ht="45" customHeight="1">
      <c r="A21" s="15" t="s">
        <v>59</v>
      </c>
      <c r="B21" s="15" t="s">
        <v>58</v>
      </c>
      <c r="C21" s="15" t="str">
        <f t="shared" si="0"/>
        <v>Sesuai EkspektasiDi Atas Ekspektasi</v>
      </c>
      <c r="D21" s="15" t="s">
        <v>68</v>
      </c>
      <c r="E21" s="2"/>
    </row>
    <row r="22" spans="1:5" ht="45" customHeight="1">
      <c r="A22" s="15" t="s">
        <v>59</v>
      </c>
      <c r="B22" s="15" t="s">
        <v>59</v>
      </c>
      <c r="C22" s="15" t="str">
        <f t="shared" si="0"/>
        <v>Sesuai EkspektasiSesuai Ekspektasi</v>
      </c>
      <c r="D22" s="15" t="s">
        <v>68</v>
      </c>
      <c r="E22" s="2"/>
    </row>
    <row r="23" spans="1:5" ht="45" customHeight="1">
      <c r="A23" s="15" t="s">
        <v>59</v>
      </c>
      <c r="B23" s="15" t="s">
        <v>60</v>
      </c>
      <c r="C23" s="15" t="str">
        <f t="shared" si="0"/>
        <v>Sesuai EkspektasiDi Bawah Ekspektasi</v>
      </c>
      <c r="D23" s="15" t="s">
        <v>74</v>
      </c>
      <c r="E23" s="2"/>
    </row>
    <row r="24" spans="1:5" ht="45" customHeight="1">
      <c r="A24" s="15" t="s">
        <v>60</v>
      </c>
      <c r="B24" s="15" t="s">
        <v>58</v>
      </c>
      <c r="C24" s="15" t="str">
        <f t="shared" si="0"/>
        <v>Di Bawah EkspektasiDi Atas Ekspektasi</v>
      </c>
      <c r="D24" s="15" t="s">
        <v>69</v>
      </c>
      <c r="E24" s="2"/>
    </row>
    <row r="25" spans="1:5" ht="45" customHeight="1">
      <c r="A25" s="15" t="s">
        <v>60</v>
      </c>
      <c r="B25" s="15" t="s">
        <v>59</v>
      </c>
      <c r="C25" s="15" t="str">
        <f t="shared" si="0"/>
        <v>Di Bawah EkspektasiSesuai Ekspektasi</v>
      </c>
      <c r="D25" s="15" t="s">
        <v>69</v>
      </c>
      <c r="E25" s="2"/>
    </row>
    <row r="26" spans="1:5" ht="45" customHeight="1">
      <c r="A26" s="15" t="s">
        <v>60</v>
      </c>
      <c r="B26" s="15" t="s">
        <v>60</v>
      </c>
      <c r="C26" s="15" t="str">
        <f t="shared" si="0"/>
        <v>Di Bawah EkspektasiDi Bawah Ekspektasi</v>
      </c>
      <c r="D26" s="15" t="s">
        <v>72</v>
      </c>
      <c r="E26" s="2"/>
    </row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2">
    <mergeCell ref="A2:B2"/>
    <mergeCell ref="E5:E6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7" workbookViewId="0">
      <selection activeCell="D16" sqref="D16"/>
    </sheetView>
  </sheetViews>
  <sheetFormatPr defaultColWidth="14.453125" defaultRowHeight="15" customHeight="1"/>
  <cols>
    <col min="1" max="1" width="20.6328125" customWidth="1"/>
    <col min="2" max="2" width="20.08984375" customWidth="1"/>
    <col min="3" max="6" width="8.6328125" customWidth="1"/>
    <col min="7" max="7" width="13.453125" customWidth="1"/>
    <col min="8" max="11" width="8.6328125" customWidth="1"/>
  </cols>
  <sheetData>
    <row r="1" spans="1:11" ht="14.25" customHeight="1">
      <c r="A1" s="305" t="str">
        <f>'Evaluasi Pegawai'!A14</f>
        <v>SANGAT KURANG</v>
      </c>
      <c r="B1" s="292"/>
      <c r="D1" s="8" t="s">
        <v>75</v>
      </c>
      <c r="E1" s="8" t="s">
        <v>76</v>
      </c>
      <c r="F1" s="8" t="s">
        <v>77</v>
      </c>
      <c r="G1" s="8" t="s">
        <v>89</v>
      </c>
      <c r="H1" s="8" t="s">
        <v>79</v>
      </c>
    </row>
    <row r="2" spans="1:11" ht="14.25" customHeight="1">
      <c r="A2" s="13" t="s">
        <v>80</v>
      </c>
      <c r="B2" s="20" t="str">
        <f>"KURVA DISTRIBUSIPREDIKAT KINERJA PEGAWAI DENGANCAPAIAN KINERJA ORGANISASI "&amp;A1</f>
        <v>KURVA DISTRIBUSIPREDIKAT KINERJA PEGAWAI DENGANCAPAIAN KINERJA ORGANISASI SANGAT KURANG</v>
      </c>
      <c r="D2" s="8" t="s">
        <v>81</v>
      </c>
      <c r="E2" s="8" t="s">
        <v>81</v>
      </c>
      <c r="F2" s="8" t="s">
        <v>81</v>
      </c>
      <c r="G2" s="8" t="s">
        <v>81</v>
      </c>
      <c r="H2" s="8" t="s">
        <v>81</v>
      </c>
    </row>
    <row r="3" spans="1:11" ht="30" customHeight="1">
      <c r="A3" s="8" t="s">
        <v>90</v>
      </c>
      <c r="B3" s="21">
        <f>HLOOKUP($A$1,$D$1:$H$8,3,0)</f>
        <v>21.666666666666664</v>
      </c>
      <c r="C3" s="1"/>
      <c r="D3" s="17">
        <f>CD!B3</f>
        <v>0</v>
      </c>
      <c r="E3" s="17">
        <f>CD!E3</f>
        <v>3.3333333333333321</v>
      </c>
      <c r="F3" s="17">
        <f>CD!H3</f>
        <v>5</v>
      </c>
      <c r="G3" s="17">
        <f>CD!K3</f>
        <v>3.333333333333333</v>
      </c>
      <c r="H3" s="17">
        <f>CD!N3</f>
        <v>21.666666666666664</v>
      </c>
      <c r="I3" s="1"/>
      <c r="J3" s="1"/>
      <c r="K3" s="1"/>
    </row>
    <row r="4" spans="1:11" ht="30" customHeight="1">
      <c r="A4" s="8" t="s">
        <v>91</v>
      </c>
      <c r="B4" s="21">
        <f>HLOOKUP($A$1,$D$1:$H$8,4,0)</f>
        <v>11.666666666666668</v>
      </c>
      <c r="C4" s="1"/>
      <c r="D4" s="17">
        <f>CD!B4</f>
        <v>3.291377314814814E-2</v>
      </c>
      <c r="E4" s="17">
        <f>CD!E4</f>
        <v>5</v>
      </c>
      <c r="F4" s="17">
        <f>CD!H4</f>
        <v>6.6666666666666661</v>
      </c>
      <c r="G4" s="17">
        <f>CD!K4</f>
        <v>18.333333333333332</v>
      </c>
      <c r="H4" s="17">
        <f>CD!N4</f>
        <v>11.666666666666668</v>
      </c>
      <c r="I4" s="1"/>
      <c r="J4" s="1"/>
      <c r="K4" s="1"/>
    </row>
    <row r="5" spans="1:11" ht="30" customHeight="1">
      <c r="A5" s="8" t="s">
        <v>92</v>
      </c>
      <c r="B5" s="21">
        <f>HLOOKUP($A$1,$D$1:$H$8,5,0)</f>
        <v>5</v>
      </c>
      <c r="C5" s="1"/>
      <c r="D5" s="17">
        <f>CD!B5</f>
        <v>0.78993055555555547</v>
      </c>
      <c r="E5" s="17">
        <f>CD!E5</f>
        <v>10</v>
      </c>
      <c r="F5" s="17">
        <f>CD!H5</f>
        <v>16.666666666666668</v>
      </c>
      <c r="G5" s="17">
        <f>CD!K5</f>
        <v>10</v>
      </c>
      <c r="H5" s="17">
        <f>CD!N5</f>
        <v>5</v>
      </c>
      <c r="I5" s="1"/>
      <c r="J5" s="1"/>
      <c r="K5" s="1"/>
    </row>
    <row r="6" spans="1:11" ht="30" customHeight="1">
      <c r="A6" s="4" t="s">
        <v>76</v>
      </c>
      <c r="B6" s="21">
        <f>HLOOKUP($A$1,$D$1:$H$8,6,0)</f>
        <v>1.6666666666666665</v>
      </c>
      <c r="C6" s="1"/>
      <c r="D6" s="17">
        <f>CD!B6</f>
        <v>6.3194444444444438</v>
      </c>
      <c r="E6" s="17">
        <f>CD!E6</f>
        <v>18.333333333333332</v>
      </c>
      <c r="F6" s="17">
        <f>CD!H6</f>
        <v>6.6666666666666661</v>
      </c>
      <c r="G6" s="17">
        <f>CD!K6</f>
        <v>5</v>
      </c>
      <c r="H6" s="17">
        <f>CD!N6</f>
        <v>1.6666666666666665</v>
      </c>
      <c r="I6" s="1"/>
      <c r="J6" s="1"/>
      <c r="K6" s="1"/>
    </row>
    <row r="7" spans="1:11" ht="30" customHeight="1">
      <c r="A7" s="8" t="s">
        <v>93</v>
      </c>
      <c r="B7" s="21">
        <f>HLOOKUP($A$1,$D$1:$H$8,7,0)</f>
        <v>0</v>
      </c>
      <c r="C7" s="1"/>
      <c r="D7" s="17">
        <f>CD!B7</f>
        <v>21.666666666666664</v>
      </c>
      <c r="E7" s="17">
        <f>CD!E7</f>
        <v>3.333333333333333</v>
      </c>
      <c r="F7" s="17">
        <f>CD!H7</f>
        <v>5</v>
      </c>
      <c r="G7" s="17">
        <f>CD!K7</f>
        <v>3.333333333333333</v>
      </c>
      <c r="H7" s="17">
        <f>CD!N7</f>
        <v>0</v>
      </c>
      <c r="I7" s="1"/>
      <c r="J7" s="1"/>
      <c r="K7" s="1"/>
    </row>
    <row r="8" spans="1:11" ht="14.25" customHeight="1">
      <c r="A8" s="5" t="s">
        <v>88</v>
      </c>
      <c r="B8" s="17">
        <f>SUM(B3:B7)</f>
        <v>39.999999999999993</v>
      </c>
      <c r="D8" s="22"/>
      <c r="E8" s="22"/>
      <c r="F8" s="22"/>
      <c r="G8" s="22"/>
      <c r="H8" s="22"/>
    </row>
    <row r="9" spans="1:11" ht="14.25" customHeight="1"/>
    <row r="10" spans="1:11" ht="14.25" customHeight="1"/>
    <row r="11" spans="1:11" ht="14.25" customHeight="1"/>
    <row r="12" spans="1:11" ht="14.25" customHeight="1">
      <c r="A12" s="42" t="s">
        <v>9</v>
      </c>
      <c r="B12" s="42"/>
    </row>
    <row r="13" spans="1:11" ht="14.25" customHeight="1">
      <c r="A13" s="42">
        <v>1</v>
      </c>
      <c r="B13" s="42" t="s">
        <v>111</v>
      </c>
      <c r="C13" s="42">
        <v>3</v>
      </c>
    </row>
    <row r="14" spans="1:11" ht="14.25" customHeight="1">
      <c r="A14" s="42">
        <v>2</v>
      </c>
      <c r="B14" s="42" t="s">
        <v>55</v>
      </c>
      <c r="C14" s="42">
        <v>2</v>
      </c>
    </row>
    <row r="15" spans="1:11" ht="14.25" customHeight="1">
      <c r="A15" s="42">
        <v>3</v>
      </c>
      <c r="B15" s="42" t="s">
        <v>112</v>
      </c>
      <c r="C15" s="42">
        <v>1</v>
      </c>
    </row>
    <row r="16" spans="1:1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B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SKP Pegawai</vt:lpstr>
      <vt:lpstr>Lampiran SKP</vt:lpstr>
      <vt:lpstr>Evaluasi Pegawai</vt:lpstr>
      <vt:lpstr>Dok.ev</vt:lpstr>
      <vt:lpstr>CD</vt:lpstr>
      <vt:lpstr>K</vt:lpstr>
      <vt:lpstr>PD</vt:lpstr>
      <vt:lpstr>Dok.ev!Print_Area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 Aji</dc:creator>
  <cp:lastModifiedBy>poltekkes_bsi@outlook.com</cp:lastModifiedBy>
  <cp:lastPrinted>2023-02-09T04:09:06Z</cp:lastPrinted>
  <dcterms:created xsi:type="dcterms:W3CDTF">2022-03-10T07:36:51Z</dcterms:created>
  <dcterms:modified xsi:type="dcterms:W3CDTF">2023-02-15T05:11:29Z</dcterms:modified>
</cp:coreProperties>
</file>